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A-FS-2022\profiles\AB060886ZSS\Downloads\"/>
    </mc:Choice>
  </mc:AlternateContent>
  <workbookProtection workbookAlgorithmName="SHA-512" workbookHashValue="J93yIN0QeW3Km1vi66zhFF6Yqxd7ye0txbmMemKRQ3wC5wv5IsnbvxnV+O2iiGGz3HzTw1xF2klDmlFSlsJsEA==" workbookSaltValue="nhFoMBgAoFyn+4yWVKm7Ew==" workbookSpinCount="100000" lockStructure="1"/>
  <bookViews>
    <workbookView xWindow="0" yWindow="0" windowWidth="28800" windowHeight="11835"/>
  </bookViews>
  <sheets>
    <sheet name="Лист1" sheetId="1" r:id="rId1"/>
    <sheet name="Лист4" sheetId="2" state="hidden" r:id="rId2"/>
  </sheets>
  <definedNames>
    <definedName name="ІменованийДіапазон1">Лист1!$5:$22</definedName>
  </definedNames>
  <calcPr calcId="162913"/>
</workbook>
</file>

<file path=xl/calcChain.xml><?xml version="1.0" encoding="utf-8"?>
<calcChain xmlns="http://schemas.openxmlformats.org/spreadsheetml/2006/main">
  <c r="D11" i="1" l="1"/>
  <c r="C11" i="1"/>
  <c r="E6" i="1"/>
  <c r="B12" i="2"/>
  <c r="B13" i="2" s="1"/>
  <c r="G2" i="1" l="1"/>
  <c r="E5" i="1"/>
  <c r="E2" i="2"/>
  <c r="E5" i="2" l="1"/>
  <c r="X12" i="2"/>
  <c r="X13" i="2" s="1"/>
  <c r="X14" i="2" s="1"/>
  <c r="V12" i="2"/>
  <c r="V13" i="2" s="1"/>
  <c r="V14" i="2" s="1"/>
  <c r="V15" i="2" s="1"/>
  <c r="V16" i="2" s="1"/>
  <c r="T12" i="2"/>
  <c r="T13" i="2" s="1"/>
  <c r="T14" i="2" s="1"/>
  <c r="S12" i="2"/>
  <c r="R12" i="2"/>
  <c r="R13" i="2" s="1"/>
  <c r="R14" i="2" s="1"/>
  <c r="R15" i="2" s="1"/>
  <c r="R16" i="2" s="1"/>
  <c r="P12" i="2"/>
  <c r="P13" i="2" s="1"/>
  <c r="P14" i="2" s="1"/>
  <c r="N12" i="2"/>
  <c r="N13" i="2" s="1"/>
  <c r="N14" i="2" s="1"/>
  <c r="N15" i="2" s="1"/>
  <c r="N16" i="2" s="1"/>
  <c r="L12" i="2"/>
  <c r="L13" i="2" s="1"/>
  <c r="L14" i="2" s="1"/>
  <c r="K12" i="2"/>
  <c r="J12" i="2"/>
  <c r="J13" i="2" s="1"/>
  <c r="J14" i="2" s="1"/>
  <c r="J15" i="2" s="1"/>
  <c r="I12" i="2"/>
  <c r="H12" i="2"/>
  <c r="H13" i="2" s="1"/>
  <c r="H14" i="2" s="1"/>
  <c r="G12" i="2"/>
  <c r="F12" i="2"/>
  <c r="F13" i="2" s="1"/>
  <c r="F14" i="2" s="1"/>
  <c r="F15" i="2" s="1"/>
  <c r="E12" i="2"/>
  <c r="D12" i="2"/>
  <c r="D13" i="2" s="1"/>
  <c r="D14" i="2" s="1"/>
  <c r="C22" i="1"/>
  <c r="C21" i="1"/>
  <c r="C20" i="1"/>
  <c r="C19" i="1"/>
  <c r="C18" i="1"/>
  <c r="C17" i="1"/>
  <c r="C16" i="1"/>
  <c r="C15" i="1"/>
  <c r="C14" i="1"/>
  <c r="C13" i="1"/>
  <c r="C12" i="1"/>
  <c r="E4" i="2"/>
  <c r="C13" i="2" s="1"/>
  <c r="F11" i="1" s="1"/>
  <c r="G4" i="1"/>
  <c r="Y12" i="2" l="1"/>
  <c r="C12" i="2"/>
  <c r="G15" i="2"/>
  <c r="F13" i="1" s="1"/>
  <c r="O12" i="2"/>
  <c r="W12" i="2"/>
  <c r="M12" i="2"/>
  <c r="Q12" i="2"/>
  <c r="U12" i="2"/>
  <c r="J16" i="2"/>
  <c r="K16" i="2" s="1"/>
  <c r="K15" i="2"/>
  <c r="O16" i="2"/>
  <c r="N17" i="2"/>
  <c r="O14" i="2"/>
  <c r="E14" i="2"/>
  <c r="F12" i="1" s="1"/>
  <c r="I14" i="2"/>
  <c r="H15" i="2"/>
  <c r="M14" i="2"/>
  <c r="L15" i="2"/>
  <c r="Q14" i="2"/>
  <c r="P15" i="2"/>
  <c r="U14" i="2"/>
  <c r="T15" i="2"/>
  <c r="Y14" i="2"/>
  <c r="X15" i="2"/>
  <c r="I13" i="2"/>
  <c r="Q13" i="2"/>
  <c r="Y13" i="2"/>
  <c r="S14" i="2"/>
  <c r="O15" i="2"/>
  <c r="S16" i="2"/>
  <c r="R17" i="2"/>
  <c r="G14" i="2"/>
  <c r="W14" i="2"/>
  <c r="S15" i="2"/>
  <c r="W16" i="2"/>
  <c r="V17" i="2"/>
  <c r="E13" i="2"/>
  <c r="M13" i="2"/>
  <c r="U13" i="2"/>
  <c r="K14" i="2"/>
  <c r="W15" i="2"/>
  <c r="E7" i="1"/>
  <c r="D22" i="1" s="1"/>
  <c r="G13" i="2"/>
  <c r="K13" i="2"/>
  <c r="O13" i="2"/>
  <c r="S13" i="2"/>
  <c r="W13" i="2"/>
  <c r="C10" i="2" l="1"/>
  <c r="I11" i="1" s="1"/>
  <c r="B10" i="2"/>
  <c r="G11" i="1" s="1"/>
  <c r="H11" i="1" s="1"/>
  <c r="F10" i="2"/>
  <c r="G13" i="1" s="1"/>
  <c r="G10" i="2"/>
  <c r="I13" i="1" s="1"/>
  <c r="J17" i="2"/>
  <c r="K17" i="2" s="1"/>
  <c r="F15" i="1" s="1"/>
  <c r="X16" i="2"/>
  <c r="Y15" i="2"/>
  <c r="P16" i="2"/>
  <c r="Q15" i="2"/>
  <c r="H16" i="2"/>
  <c r="I16" i="2" s="1"/>
  <c r="F14" i="1" s="1"/>
  <c r="I15" i="2"/>
  <c r="N18" i="2"/>
  <c r="O17" i="2"/>
  <c r="D10" i="2"/>
  <c r="G12" i="1" s="1"/>
  <c r="E10" i="2"/>
  <c r="I12" i="1" s="1"/>
  <c r="D19" i="1"/>
  <c r="D15" i="1"/>
  <c r="D21" i="1"/>
  <c r="D17" i="1"/>
  <c r="D18" i="1"/>
  <c r="D14" i="1"/>
  <c r="D13" i="1"/>
  <c r="D20" i="1"/>
  <c r="D16" i="1"/>
  <c r="D12" i="1"/>
  <c r="R18" i="2"/>
  <c r="S17" i="2"/>
  <c r="T16" i="2"/>
  <c r="U15" i="2"/>
  <c r="L16" i="2"/>
  <c r="M15" i="2"/>
  <c r="V18" i="2"/>
  <c r="W17" i="2"/>
  <c r="H12" i="1" l="1"/>
  <c r="H10" i="2"/>
  <c r="G14" i="1" s="1"/>
  <c r="K10" i="2"/>
  <c r="I15" i="1" s="1"/>
  <c r="J10" i="2"/>
  <c r="G15" i="1" s="1"/>
  <c r="I10" i="2"/>
  <c r="I14" i="1" s="1"/>
  <c r="L17" i="2"/>
  <c r="M16" i="2"/>
  <c r="T17" i="2"/>
  <c r="U16" i="2"/>
  <c r="R19" i="2"/>
  <c r="S18" i="2"/>
  <c r="X17" i="2"/>
  <c r="Y16" i="2"/>
  <c r="V19" i="2"/>
  <c r="W18" i="2"/>
  <c r="N19" i="2"/>
  <c r="O19" i="2" s="1"/>
  <c r="F17" i="1" s="1"/>
  <c r="O18" i="2"/>
  <c r="P17" i="2"/>
  <c r="Q16" i="2"/>
  <c r="H13" i="1" l="1"/>
  <c r="O10" i="2"/>
  <c r="I17" i="1" s="1"/>
  <c r="N10" i="2"/>
  <c r="G17" i="1" s="1"/>
  <c r="S19" i="2"/>
  <c r="R20" i="2"/>
  <c r="V20" i="2"/>
  <c r="W19" i="2"/>
  <c r="P18" i="2"/>
  <c r="Q17" i="2"/>
  <c r="X18" i="2"/>
  <c r="Y17" i="2"/>
  <c r="L18" i="2"/>
  <c r="M18" i="2" s="1"/>
  <c r="F16" i="1" s="1"/>
  <c r="M17" i="2"/>
  <c r="T18" i="2"/>
  <c r="U17" i="2"/>
  <c r="M10" i="2" l="1"/>
  <c r="I16" i="1" s="1"/>
  <c r="U18" i="2"/>
  <c r="T19" i="2"/>
  <c r="S20" i="2"/>
  <c r="R21" i="2"/>
  <c r="S21" i="2" s="1"/>
  <c r="F19" i="1" s="1"/>
  <c r="Q18" i="2"/>
  <c r="P19" i="2"/>
  <c r="L10" i="2"/>
  <c r="G16" i="1" s="1"/>
  <c r="Y18" i="2"/>
  <c r="X19" i="2"/>
  <c r="W20" i="2"/>
  <c r="V21" i="2"/>
  <c r="H14" i="1" l="1"/>
  <c r="H15" i="1"/>
  <c r="T20" i="2"/>
  <c r="U19" i="2"/>
  <c r="V22" i="2"/>
  <c r="W21" i="2"/>
  <c r="S10" i="2"/>
  <c r="I19" i="1" s="1"/>
  <c r="R10" i="2"/>
  <c r="G19" i="1" s="1"/>
  <c r="P20" i="2"/>
  <c r="Q20" i="2" s="1"/>
  <c r="F18" i="1" s="1"/>
  <c r="Q19" i="2"/>
  <c r="X20" i="2"/>
  <c r="Y19" i="2"/>
  <c r="T21" i="2" l="1"/>
  <c r="U20" i="2"/>
  <c r="P10" i="2"/>
  <c r="G18" i="1" s="1"/>
  <c r="X21" i="2"/>
  <c r="Y20" i="2"/>
  <c r="Q10" i="2"/>
  <c r="I18" i="1" s="1"/>
  <c r="V23" i="2"/>
  <c r="W23" i="2" s="1"/>
  <c r="F21" i="1" s="1"/>
  <c r="W22" i="2"/>
  <c r="H16" i="1" l="1"/>
  <c r="H17" i="1"/>
  <c r="T22" i="2"/>
  <c r="U22" i="2" s="1"/>
  <c r="F20" i="1" s="1"/>
  <c r="U21" i="2"/>
  <c r="V10" i="2"/>
  <c r="G21" i="1" s="1"/>
  <c r="W10" i="2"/>
  <c r="I21" i="1" s="1"/>
  <c r="Y21" i="2"/>
  <c r="X22" i="2"/>
  <c r="Y22" i="2" l="1"/>
  <c r="X23" i="2"/>
  <c r="T10" i="2"/>
  <c r="G20" i="1" s="1"/>
  <c r="U10" i="2"/>
  <c r="I20" i="1" s="1"/>
  <c r="H18" i="1" l="1"/>
  <c r="H19" i="1"/>
  <c r="X24" i="2"/>
  <c r="Y24" i="2" s="1"/>
  <c r="F22" i="1" s="1"/>
  <c r="Y23" i="2"/>
  <c r="X10" i="2" l="1"/>
  <c r="G22" i="1" s="1"/>
  <c r="Y10" i="2"/>
  <c r="I22" i="1" s="1"/>
  <c r="H20" i="1" l="1"/>
  <c r="H22" i="1"/>
  <c r="H21" i="1"/>
</calcChain>
</file>

<file path=xl/sharedStrings.xml><?xml version="1.0" encoding="utf-8"?>
<sst xmlns="http://schemas.openxmlformats.org/spreadsheetml/2006/main" count="19" uniqueCount="18">
  <si>
    <r>
      <rPr>
        <b/>
        <sz val="16"/>
        <color rgb="FFFF0000"/>
        <rFont val="Calibri"/>
      </rPr>
      <t>*</t>
    </r>
    <r>
      <rPr>
        <sz val="16"/>
        <color rgb="FF000000"/>
        <rFont val="Calibri"/>
      </rPr>
      <t xml:space="preserve">Сума розрахунку є орієнтовною, умови кредитування розраховуються індивідуально для  кожного клієнта після оформлення кредитної заявки. </t>
    </r>
  </si>
  <si>
    <t>Вкажіть суму депозиту, грн</t>
  </si>
  <si>
    <t>Річна ставка депозиту, %</t>
  </si>
  <si>
    <t>Вкажіть бажанну суму кредиту, грн</t>
  </si>
  <si>
    <t>Максимально доступна сумма кредиту, грн</t>
  </si>
  <si>
    <t>Річна ставка кредиту, %</t>
  </si>
  <si>
    <t xml:space="preserve">Орієнтовний платіж у розмірі нарахованих відсотків за 31 день користування кредиту, грн </t>
  </si>
  <si>
    <t>Строк кредиту, міс.</t>
  </si>
  <si>
    <t>Сума кредиту, грн.</t>
  </si>
  <si>
    <t>Орієнтовний платіж у розмірі нарахованих відсотків за 31 день користування кредиту, грн</t>
  </si>
  <si>
    <t>Останній платіж, грн</t>
  </si>
  <si>
    <t>Загальні витрати за кредитом, грн.</t>
  </si>
  <si>
    <t>Загальна вартість кредиту, грн.</t>
  </si>
  <si>
    <t>Реальна річна
процентна ставка</t>
  </si>
  <si>
    <t>мин депозит</t>
  </si>
  <si>
    <t>макс депозит</t>
  </si>
  <si>
    <t>надбавка ставки</t>
  </si>
  <si>
    <t>сумма кредита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</si>
</sst>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"/>
    <numFmt numFmtId="165" formatCode="0.0000%"/>
  </numFmts>
  <fonts count="21" x14ac:knownFonts="1">
    <font>
      <sz val="11"/>
      <color rgb="FF000000"/>
      <name val="Calibri"/>
      <scheme val="minor"/>
    </font>
    <font>
      <sz val="16"/>
      <color rgb="FF000000"/>
      <name val="Calibri"/>
    </font>
    <font>
      <sz val="11"/>
      <color rgb="FF000000"/>
      <name val="Calibri"/>
    </font>
    <font>
      <b/>
      <sz val="16"/>
      <color theme="1"/>
      <name val="Century Gothic"/>
    </font>
    <font>
      <b/>
      <sz val="14"/>
      <color rgb="FF000000"/>
      <name val="Century Gothic"/>
    </font>
    <font>
      <b/>
      <i/>
      <sz val="12"/>
      <color theme="1"/>
      <name val="Century Gothic"/>
    </font>
    <font>
      <b/>
      <i/>
      <sz val="14"/>
      <color rgb="FF000000"/>
      <name val="Century Gothic"/>
    </font>
    <font>
      <sz val="11"/>
      <name val="Calibri"/>
    </font>
    <font>
      <i/>
      <sz val="14"/>
      <color rgb="FF000000"/>
      <name val="Century Gothic"/>
    </font>
    <font>
      <sz val="14"/>
      <color rgb="FF000000"/>
      <name val="Century Gothic"/>
    </font>
    <font>
      <b/>
      <sz val="16"/>
      <color rgb="FFFF0000"/>
      <name val="Century Gothic"/>
    </font>
    <font>
      <b/>
      <sz val="14"/>
      <color theme="1"/>
      <name val="Century Gothic"/>
    </font>
    <font>
      <b/>
      <sz val="16"/>
      <color rgb="FFFF0000"/>
      <name val="Calibri"/>
    </font>
    <font>
      <sz val="16"/>
      <color theme="1"/>
      <name val="Calibri"/>
    </font>
    <font>
      <b/>
      <sz val="16"/>
      <color theme="1"/>
      <name val="Calibri"/>
    </font>
    <font>
      <sz val="22"/>
      <color rgb="FF000000"/>
      <name val="Calibri"/>
    </font>
    <font>
      <sz val="11"/>
      <color theme="1"/>
      <name val="Calibri"/>
      <scheme val="minor"/>
    </font>
    <font>
      <sz val="8"/>
      <color rgb="FF000000"/>
      <name val="Century Gothic"/>
    </font>
    <font>
      <i/>
      <sz val="8"/>
      <color rgb="FF000000"/>
      <name val="Century Gothic"/>
    </font>
    <font>
      <b/>
      <sz val="8"/>
      <color rgb="FF000000"/>
      <name val="Century Gothic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/>
    </xf>
    <xf numFmtId="4" fontId="8" fillId="5" borderId="19" xfId="0" applyNumberFormat="1" applyFont="1" applyFill="1" applyBorder="1" applyAlignment="1">
      <alignment horizontal="center" vertical="center"/>
    </xf>
    <xf numFmtId="10" fontId="8" fillId="5" borderId="22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10" fontId="8" fillId="0" borderId="27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0" fontId="13" fillId="2" borderId="1" xfId="0" applyFont="1" applyFill="1" applyBorder="1"/>
    <xf numFmtId="3" fontId="2" fillId="0" borderId="0" xfId="0" applyNumberFormat="1" applyFont="1"/>
    <xf numFmtId="0" fontId="16" fillId="0" borderId="0" xfId="0" applyFont="1"/>
    <xf numFmtId="4" fontId="17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right" vertical="center"/>
    </xf>
    <xf numFmtId="4" fontId="19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10" fontId="2" fillId="3" borderId="1" xfId="0" applyNumberFormat="1" applyFont="1" applyFill="1" applyBorder="1"/>
    <xf numFmtId="165" fontId="2" fillId="3" borderId="1" xfId="0" applyNumberFormat="1" applyFont="1" applyFill="1" applyBorder="1"/>
    <xf numFmtId="0" fontId="20" fillId="0" borderId="0" xfId="0" applyFont="1"/>
    <xf numFmtId="14" fontId="2" fillId="0" borderId="0" xfId="0" applyNumberFormat="1" applyFont="1"/>
    <xf numFmtId="10" fontId="2" fillId="0" borderId="0" xfId="0" applyNumberFormat="1" applyFont="1"/>
    <xf numFmtId="0" fontId="4" fillId="4" borderId="11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5" fillId="2" borderId="3" xfId="0" applyFont="1" applyFill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11" fillId="4" borderId="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11" fillId="4" borderId="7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11" fillId="4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4" xfId="0" applyFont="1" applyBorder="1"/>
    <xf numFmtId="0" fontId="7" fillId="0" borderId="15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7" fillId="0" borderId="16" xfId="0" applyFont="1" applyBorder="1"/>
    <xf numFmtId="4" fontId="8" fillId="5" borderId="20" xfId="0" applyNumberFormat="1" applyFont="1" applyFill="1" applyBorder="1" applyAlignment="1">
      <alignment horizontal="center" vertical="center"/>
    </xf>
    <xf numFmtId="0" fontId="7" fillId="0" borderId="21" xfId="0" applyFont="1" applyBorder="1"/>
    <xf numFmtId="4" fontId="8" fillId="0" borderId="20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7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01"/>
  <sheetViews>
    <sheetView showGridLines="0" tabSelected="1" topLeftCell="B1" workbookViewId="0">
      <selection activeCell="C19" sqref="C19"/>
    </sheetView>
  </sheetViews>
  <sheetFormatPr defaultColWidth="14.42578125" defaultRowHeight="15" customHeight="1" x14ac:dyDescent="0.25"/>
  <cols>
    <col min="1" max="1" width="9.140625" hidden="1" customWidth="1"/>
    <col min="2" max="2" width="93.5703125" customWidth="1"/>
    <col min="3" max="3" width="26.7109375" customWidth="1"/>
    <col min="4" max="4" width="25.28515625" customWidth="1"/>
    <col min="5" max="6" width="20.28515625" customWidth="1"/>
    <col min="7" max="7" width="18.5703125" customWidth="1"/>
    <col min="8" max="8" width="46.7109375" customWidth="1"/>
    <col min="9" max="9" width="42.7109375" customWidth="1"/>
    <col min="10" max="10" width="30.140625" customWidth="1"/>
    <col min="11" max="11" width="23" hidden="1" customWidth="1"/>
    <col min="12" max="12" width="27.140625" hidden="1" customWidth="1"/>
    <col min="13" max="13" width="19.28515625" hidden="1" customWidth="1"/>
    <col min="14" max="14" width="20.28515625" hidden="1" customWidth="1"/>
    <col min="15" max="15" width="20.42578125" hidden="1" customWidth="1"/>
    <col min="16" max="16" width="25.85546875" hidden="1" customWidth="1"/>
    <col min="17" max="17" width="22.5703125" hidden="1" customWidth="1"/>
    <col min="18" max="18" width="0.42578125" hidden="1" customWidth="1"/>
    <col min="19" max="19" width="55" hidden="1" customWidth="1"/>
    <col min="20" max="20" width="19.42578125" hidden="1" customWidth="1"/>
    <col min="21" max="21" width="21.140625" hidden="1" customWidth="1"/>
    <col min="22" max="24" width="21.28515625" hidden="1" customWidth="1"/>
    <col min="25" max="25" width="23.42578125" hidden="1" customWidth="1"/>
    <col min="26" max="26" width="7.42578125" hidden="1" customWidth="1"/>
    <col min="27" max="62" width="30.140625" hidden="1" customWidth="1"/>
    <col min="63" max="65" width="9.140625" hidden="1" customWidth="1"/>
    <col min="66" max="66" width="48" hidden="1" customWidth="1"/>
    <col min="67" max="67" width="20.7109375" hidden="1" customWidth="1"/>
    <col min="68" max="68" width="10.7109375" hidden="1" customWidth="1"/>
    <col min="69" max="69" width="6.7109375" hidden="1" customWidth="1"/>
    <col min="70" max="70" width="16" hidden="1" customWidth="1"/>
    <col min="71" max="75" width="10.7109375" hidden="1" customWidth="1"/>
    <col min="76" max="76" width="16" hidden="1" customWidth="1"/>
    <col min="77" max="77" width="18.85546875" hidden="1" customWidth="1"/>
    <col min="78" max="78" width="11.140625" hidden="1" customWidth="1"/>
    <col min="79" max="79" width="16" hidden="1" customWidth="1"/>
    <col min="80" max="80" width="11.28515625" hidden="1" customWidth="1"/>
    <col min="81" max="87" width="9.140625" hidden="1" customWidth="1"/>
  </cols>
  <sheetData>
    <row r="1" spans="1:87" ht="14.25" customHeight="1" x14ac:dyDescent="0.35">
      <c r="A1" s="1"/>
      <c r="B1" s="1" t="s">
        <v>0</v>
      </c>
      <c r="C1" s="1"/>
      <c r="D1" s="2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</row>
    <row r="2" spans="1:87" ht="21" customHeight="1" x14ac:dyDescent="0.35">
      <c r="A2" s="1"/>
      <c r="B2" s="4"/>
      <c r="C2" s="5"/>
      <c r="D2" s="6" t="s">
        <v>1</v>
      </c>
      <c r="E2" s="7">
        <v>5263158</v>
      </c>
      <c r="F2" s="8"/>
      <c r="G2" s="9" t="str">
        <f>CONCATENATE("Cума депозиту від ",Лист4!E1," до ",MROUND(Лист4!E2,6)," грн")</f>
        <v>Cума депозиту від 50000 до 5263158 грн</v>
      </c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ht="21" customHeight="1" x14ac:dyDescent="0.35">
      <c r="A3" s="1"/>
      <c r="B3" s="4"/>
      <c r="C3" s="10"/>
      <c r="D3" s="6" t="s">
        <v>2</v>
      </c>
      <c r="E3" s="7">
        <v>10</v>
      </c>
      <c r="F3" s="8"/>
      <c r="G3" s="9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21" customHeight="1" x14ac:dyDescent="0.35">
      <c r="A4" s="1"/>
      <c r="B4" s="3"/>
      <c r="C4" s="10"/>
      <c r="D4" s="6" t="s">
        <v>3</v>
      </c>
      <c r="E4" s="11">
        <v>1000000</v>
      </c>
      <c r="F4" s="12"/>
      <c r="G4" s="50" t="str">
        <f>CONCATENATE("Cума кредиту від ",Лист4!E1*0.95," до ",E5," грн")</f>
        <v>Cума кредиту від 47500 до 5000000,1 грн</v>
      </c>
      <c r="H4" s="51"/>
      <c r="I4" s="51"/>
      <c r="J4" s="5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</row>
    <row r="5" spans="1:87" ht="21" customHeight="1" x14ac:dyDescent="0.35">
      <c r="A5" s="1"/>
      <c r="B5" s="3"/>
      <c r="C5" s="12"/>
      <c r="D5" s="13" t="s">
        <v>4</v>
      </c>
      <c r="E5" s="14">
        <f>E2*0.95</f>
        <v>5000000.0999999996</v>
      </c>
      <c r="F5" s="12"/>
      <c r="G5" s="15"/>
      <c r="H5" s="15"/>
      <c r="I5" s="15"/>
      <c r="J5" s="1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87" ht="21" customHeight="1" x14ac:dyDescent="0.35">
      <c r="A6" s="1"/>
      <c r="B6" s="3"/>
      <c r="C6" s="12"/>
      <c r="D6" s="16" t="s">
        <v>5</v>
      </c>
      <c r="E6" s="14">
        <f>E3+Лист4!E3</f>
        <v>15</v>
      </c>
      <c r="F6" s="12"/>
      <c r="G6" s="15"/>
      <c r="H6" s="15"/>
      <c r="I6" s="15"/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ht="21" customHeight="1" x14ac:dyDescent="0.35">
      <c r="A7" s="1"/>
      <c r="B7" s="3"/>
      <c r="C7" s="12"/>
      <c r="D7" s="16" t="s">
        <v>6</v>
      </c>
      <c r="E7" s="14">
        <f>IFERROR(31*E4*E6/100/360,"-")</f>
        <v>12916.666666666666</v>
      </c>
      <c r="F7" s="17"/>
      <c r="G7" s="50"/>
      <c r="H7" s="51"/>
      <c r="I7" s="51"/>
      <c r="J7" s="5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87" ht="14.25" customHeight="1" x14ac:dyDescent="0.35">
      <c r="A8" s="1"/>
      <c r="B8" s="18"/>
      <c r="C8" s="18"/>
      <c r="D8" s="18"/>
      <c r="E8" s="19"/>
      <c r="F8" s="19"/>
      <c r="G8" s="18"/>
      <c r="H8" s="18"/>
      <c r="I8" s="18"/>
      <c r="J8" s="1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</row>
    <row r="9" spans="1:87" ht="21" customHeight="1" x14ac:dyDescent="0.35">
      <c r="A9" s="1"/>
      <c r="B9" s="53" t="s">
        <v>7</v>
      </c>
      <c r="C9" s="55" t="s">
        <v>8</v>
      </c>
      <c r="D9" s="57" t="s">
        <v>9</v>
      </c>
      <c r="E9" s="58"/>
      <c r="F9" s="55" t="s">
        <v>10</v>
      </c>
      <c r="G9" s="61" t="s">
        <v>11</v>
      </c>
      <c r="H9" s="48" t="s">
        <v>12</v>
      </c>
      <c r="I9" s="48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87" ht="29.25" customHeight="1" x14ac:dyDescent="0.35">
      <c r="A10" s="1"/>
      <c r="B10" s="54"/>
      <c r="C10" s="56"/>
      <c r="D10" s="59"/>
      <c r="E10" s="60"/>
      <c r="F10" s="56"/>
      <c r="G10" s="62"/>
      <c r="H10" s="49"/>
      <c r="I10" s="4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</row>
    <row r="11" spans="1:87" ht="14.25" customHeight="1" x14ac:dyDescent="0.35">
      <c r="A11" s="1"/>
      <c r="B11" s="20">
        <v>1</v>
      </c>
      <c r="C11" s="21">
        <f t="shared" ref="C11:C22" si="0">IFERROR($E$4,"-")</f>
        <v>1000000</v>
      </c>
      <c r="D11" s="63">
        <f t="shared" ref="D11:D22" si="1">$E$7</f>
        <v>12916.666666666666</v>
      </c>
      <c r="E11" s="64"/>
      <c r="F11" s="21">
        <f ca="1">IFERROR(INDEX(Лист4!$B$10:$Y$24,ROW(F11)-7,(ROW(F11)-10)*2),"-")</f>
        <v>1012500</v>
      </c>
      <c r="G11" s="21">
        <f ca="1">IFERROR(INDEX(Лист4!$B$10:$Y$24,1,(ROW(F11)-11)*2+1),"-")</f>
        <v>12500</v>
      </c>
      <c r="H11" s="21">
        <f t="shared" ref="H11" ca="1" si="2">IFERROR(G11+$E$4,"-")</f>
        <v>1012500</v>
      </c>
      <c r="I11" s="22">
        <f ca="1">IFERROR(INDEX(Лист4!$B$10:$Y$24,1,(ROW(F11)-10)*2),"-")</f>
        <v>0.16316025853157048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87" ht="14.25" customHeight="1" x14ac:dyDescent="0.35">
      <c r="A12" s="1"/>
      <c r="B12" s="23">
        <v>2</v>
      </c>
      <c r="C12" s="24">
        <f t="shared" si="0"/>
        <v>1000000</v>
      </c>
      <c r="D12" s="65">
        <f t="shared" si="1"/>
        <v>12916.666666666666</v>
      </c>
      <c r="E12" s="64"/>
      <c r="F12" s="24">
        <f ca="1">IFERROR(INDEX(Лист4!$B$10:$Y$24,ROW(F12)-7,(ROW(F12)-10)*2),"-")</f>
        <v>1012500</v>
      </c>
      <c r="G12" s="24">
        <f ca="1">IFERROR(INDEX(Лист4!$B$10:$Y$24,1,(ROW(F12)-11)*2+1),"-")</f>
        <v>25000</v>
      </c>
      <c r="H12" s="24">
        <f t="shared" ref="H12:H22" ca="1" si="3">IFERROR(G12+$E$4,"-")</f>
        <v>1025000</v>
      </c>
      <c r="I12" s="25">
        <f ca="1">IFERROR(INDEX(Лист4!$B$10:$Y$24,1,(ROW(F12)-10)*2),"-")</f>
        <v>0.16316025853157048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</row>
    <row r="13" spans="1:87" ht="14.25" customHeight="1" x14ac:dyDescent="0.35">
      <c r="A13" s="1"/>
      <c r="B13" s="20">
        <v>3</v>
      </c>
      <c r="C13" s="21">
        <f t="shared" si="0"/>
        <v>1000000</v>
      </c>
      <c r="D13" s="63">
        <f t="shared" si="1"/>
        <v>12916.666666666666</v>
      </c>
      <c r="E13" s="64"/>
      <c r="F13" s="21">
        <f ca="1">IFERROR(INDEX(Лист4!$B$10:$Y$24,ROW(F13)-7,(ROW(F13)-10)*2),"-")</f>
        <v>1012500</v>
      </c>
      <c r="G13" s="21">
        <f ca="1">IFERROR(INDEX(Лист4!$B$10:$Y$24,1,(ROW(F13)-11)*2+1),"-")</f>
        <v>37916.666666666628</v>
      </c>
      <c r="H13" s="21">
        <f t="shared" ca="1" si="3"/>
        <v>1037916.6666666666</v>
      </c>
      <c r="I13" s="22">
        <f ca="1">IFERROR(INDEX(Лист4!$B$10:$Y$24,1,(ROW(F13)-10)*2),"-")</f>
        <v>0.16314790844917304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87" ht="14.25" customHeight="1" x14ac:dyDescent="0.35">
      <c r="A14" s="1"/>
      <c r="B14" s="23">
        <v>4</v>
      </c>
      <c r="C14" s="24">
        <f t="shared" si="0"/>
        <v>1000000</v>
      </c>
      <c r="D14" s="65">
        <f t="shared" si="1"/>
        <v>12916.666666666666</v>
      </c>
      <c r="E14" s="64"/>
      <c r="F14" s="24">
        <f ca="1">IFERROR(INDEX(Лист4!$B$10:$Y$24,ROW(F14)-7,(ROW(F14)-10)*2),"-")</f>
        <v>1012083.3333333334</v>
      </c>
      <c r="G14" s="24">
        <f ca="1">IFERROR(INDEX(Лист4!$B$10:$Y$24,1,(ROW(F14)-11)*2+1),"-")</f>
        <v>50416.666666666628</v>
      </c>
      <c r="H14" s="24">
        <f t="shared" ca="1" si="3"/>
        <v>1050416.6666666665</v>
      </c>
      <c r="I14" s="25">
        <f ca="1">IFERROR(INDEX(Лист4!$B$10:$Y$24,1,(ROW(F14)-10)*2),"-")</f>
        <v>0.16315020918846138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</row>
    <row r="15" spans="1:87" ht="14.25" customHeight="1" x14ac:dyDescent="0.35">
      <c r="A15" s="1"/>
      <c r="B15" s="20">
        <v>5</v>
      </c>
      <c r="C15" s="21">
        <f t="shared" si="0"/>
        <v>1000000</v>
      </c>
      <c r="D15" s="63">
        <f t="shared" si="1"/>
        <v>12916.666666666666</v>
      </c>
      <c r="E15" s="64"/>
      <c r="F15" s="21">
        <f ca="1">IFERROR(INDEX(Лист4!$B$10:$Y$24,ROW(F15)-7,(ROW(F15)-10)*2),"-")</f>
        <v>1012500</v>
      </c>
      <c r="G15" s="21">
        <f ca="1">IFERROR(INDEX(Лист4!$B$10:$Y$24,1,(ROW(F15)-11)*2+1),"-")</f>
        <v>63333.333333333256</v>
      </c>
      <c r="H15" s="21">
        <f t="shared" ca="1" si="3"/>
        <v>1063333.3333333333</v>
      </c>
      <c r="I15" s="22">
        <f ca="1">IFERROR(INDEX(Лист4!$B$10:$Y$24,1,(ROW(F15)-10)*2),"-")</f>
        <v>0.16314538121223454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ht="14.25" customHeight="1" x14ac:dyDescent="0.35">
      <c r="A16" s="1"/>
      <c r="B16" s="23">
        <v>6</v>
      </c>
      <c r="C16" s="24">
        <f t="shared" si="0"/>
        <v>1000000</v>
      </c>
      <c r="D16" s="65">
        <f t="shared" si="1"/>
        <v>12916.666666666666</v>
      </c>
      <c r="E16" s="64"/>
      <c r="F16" s="24">
        <f ca="1">IFERROR(INDEX(Лист4!$B$10:$Y$24,ROW(F16)-7,(ROW(F16)-10)*2),"-")</f>
        <v>1012083.3333333334</v>
      </c>
      <c r="G16" s="24">
        <f ca="1">IFERROR(INDEX(Лист4!$B$10:$Y$24,1,(ROW(F16)-11)*2+1),"-")</f>
        <v>75833.333333333256</v>
      </c>
      <c r="H16" s="24">
        <f t="shared" ca="1" si="3"/>
        <v>1075833.3333333333</v>
      </c>
      <c r="I16" s="25">
        <f ca="1">IFERROR(INDEX(Лист4!$B$10:$Y$24,1,(ROW(F16)-10)*2),"-")</f>
        <v>0.16314730048179629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87" ht="14.25" customHeight="1" x14ac:dyDescent="0.35">
      <c r="A17" s="1"/>
      <c r="B17" s="20">
        <v>7</v>
      </c>
      <c r="C17" s="21">
        <f t="shared" si="0"/>
        <v>1000000</v>
      </c>
      <c r="D17" s="63">
        <f t="shared" si="1"/>
        <v>12916.666666666666</v>
      </c>
      <c r="E17" s="64"/>
      <c r="F17" s="21">
        <f ca="1">IFERROR(INDEX(Лист4!$B$10:$Y$24,ROW(F17)-7,(ROW(F17)-10)*2),"-")</f>
        <v>1012500</v>
      </c>
      <c r="G17" s="21">
        <f ca="1">IFERROR(INDEX(Лист4!$B$10:$Y$24,1,(ROW(F17)-11)*2+1),"-")</f>
        <v>88749.999999999884</v>
      </c>
      <c r="H17" s="21">
        <f t="shared" ca="1" si="3"/>
        <v>1088750</v>
      </c>
      <c r="I17" s="22">
        <f ca="1">IFERROR(INDEX(Лист4!$B$10:$Y$24,1,(ROW(F17)-10)*2),"-")</f>
        <v>0.16314430832862858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ht="14.25" customHeight="1" x14ac:dyDescent="0.35">
      <c r="A18" s="1"/>
      <c r="B18" s="23">
        <v>8</v>
      </c>
      <c r="C18" s="24">
        <f t="shared" si="0"/>
        <v>1000000</v>
      </c>
      <c r="D18" s="65">
        <f t="shared" si="1"/>
        <v>12916.666666666666</v>
      </c>
      <c r="E18" s="64"/>
      <c r="F18" s="24">
        <f ca="1">IFERROR(INDEX(Лист4!$B$10:$Y$24,ROW(F18)-7,(ROW(F18)-10)*2),"-")</f>
        <v>1012500</v>
      </c>
      <c r="G18" s="24">
        <f ca="1">IFERROR(INDEX(Лист4!$B$10:$Y$24,1,(ROW(F18)-11)*2+1),"-")</f>
        <v>101666.66666666651</v>
      </c>
      <c r="H18" s="24">
        <f t="shared" ca="1" si="3"/>
        <v>1101666.6666666665</v>
      </c>
      <c r="I18" s="25">
        <f ca="1">IFERROR(INDEX(Лист4!$B$10:$Y$24,1,(ROW(F18)-10)*2),"-")</f>
        <v>0.16314178109169017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ht="14.25" customHeight="1" x14ac:dyDescent="0.35">
      <c r="A19" s="1"/>
      <c r="B19" s="20">
        <v>9</v>
      </c>
      <c r="C19" s="21">
        <f t="shared" si="0"/>
        <v>1000000</v>
      </c>
      <c r="D19" s="63">
        <f t="shared" si="1"/>
        <v>12916.666666666666</v>
      </c>
      <c r="E19" s="64"/>
      <c r="F19" s="21">
        <f ca="1">IFERROR(INDEX(Лист4!$B$10:$Y$24,ROW(F19)-7,(ROW(F19)-10)*2),"-")</f>
        <v>1011250</v>
      </c>
      <c r="G19" s="21">
        <f ca="1">IFERROR(INDEX(Лист4!$B$10:$Y$24,1,(ROW(F19)-11)*2+1),"-")</f>
        <v>113333.33333333314</v>
      </c>
      <c r="H19" s="21">
        <f t="shared" ca="1" si="3"/>
        <v>1113333.333333333</v>
      </c>
      <c r="I19" s="22">
        <f ca="1">IFERROR(INDEX(Лист4!$B$10:$Y$24,1,(ROW(F19)-10)*2),"-")</f>
        <v>0.1631498754024506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 ht="14.25" customHeight="1" x14ac:dyDescent="0.35">
      <c r="A20" s="1"/>
      <c r="B20" s="23">
        <v>10</v>
      </c>
      <c r="C20" s="24">
        <f t="shared" si="0"/>
        <v>1000000</v>
      </c>
      <c r="D20" s="65">
        <f t="shared" si="1"/>
        <v>12916.666666666666</v>
      </c>
      <c r="E20" s="64"/>
      <c r="F20" s="24">
        <f ca="1">IFERROR(INDEX(Лист4!$B$10:$Y$24,ROW(F20)-7,(ROW(F20)-10)*2),"-")</f>
        <v>1012500</v>
      </c>
      <c r="G20" s="24">
        <f ca="1">IFERROR(INDEX(Лист4!$B$10:$Y$24,1,(ROW(F20)-11)*2+1),"-")</f>
        <v>126249.99999999977</v>
      </c>
      <c r="H20" s="24">
        <f t="shared" ca="1" si="3"/>
        <v>1126249.9999999998</v>
      </c>
      <c r="I20" s="25">
        <f ca="1">IFERROR(INDEX(Лист4!$B$10:$Y$24,1,(ROW(F20)-10)*2),"-")</f>
        <v>0.16314801573753362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 ht="14.25" customHeight="1" x14ac:dyDescent="0.35">
      <c r="A21" s="1"/>
      <c r="B21" s="20">
        <v>11</v>
      </c>
      <c r="C21" s="21">
        <f t="shared" si="0"/>
        <v>1000000</v>
      </c>
      <c r="D21" s="63">
        <f t="shared" si="1"/>
        <v>12916.666666666666</v>
      </c>
      <c r="E21" s="64"/>
      <c r="F21" s="21">
        <f ca="1">IFERROR(INDEX(Лист4!$B$10:$Y$24,ROW(F21)-7,(ROW(F21)-10)*2),"-")</f>
        <v>1012083.3333333334</v>
      </c>
      <c r="G21" s="21">
        <f ca="1">IFERROR(INDEX(Лист4!$B$10:$Y$24,1,(ROW(F21)-11)*2+1),"-")</f>
        <v>138749.99999999977</v>
      </c>
      <c r="H21" s="21">
        <f t="shared" ca="1" si="3"/>
        <v>1138749.9999999998</v>
      </c>
      <c r="I21" s="22">
        <f ca="1">IFERROR(INDEX(Лист4!$B$10:$Y$24,1,(ROW(F21)-10)*2),"-")</f>
        <v>0.16314880251884464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ht="14.25" customHeight="1" thickBot="1" x14ac:dyDescent="0.4">
      <c r="A22" s="1"/>
      <c r="B22" s="26">
        <v>12</v>
      </c>
      <c r="C22" s="27">
        <f t="shared" si="0"/>
        <v>1000000</v>
      </c>
      <c r="D22" s="66">
        <f t="shared" si="1"/>
        <v>12916.666666666666</v>
      </c>
      <c r="E22" s="67"/>
      <c r="F22" s="27">
        <f ca="1">IFERROR(INDEX(Лист4!$B$10:$Y$24,ROW(F22)-7,(ROW(F22)-10)*2),"-")</f>
        <v>1012500</v>
      </c>
      <c r="G22" s="27">
        <f ca="1">IFERROR(INDEX(Лист4!$B$10:$Y$24,1,(ROW(F22)-11)*2+1),"-")</f>
        <v>151666.6666666664</v>
      </c>
      <c r="H22" s="27">
        <f t="shared" ca="1" si="3"/>
        <v>1151666.6666666665</v>
      </c>
      <c r="I22" s="28">
        <f ca="1">IFERROR(INDEX(Лист4!$B$10:$Y$24,1,(ROW(F22)-10)*2),"-")</f>
        <v>0.16314699053764348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ht="14.25" customHeight="1" x14ac:dyDescent="0.45">
      <c r="A23" s="1"/>
      <c r="B23" s="29"/>
      <c r="C23" s="30"/>
      <c r="D23" s="31"/>
      <c r="E23" s="32"/>
      <c r="F23" s="32"/>
      <c r="G23" s="33"/>
      <c r="H23" s="34"/>
      <c r="I23" s="34"/>
      <c r="J23" s="3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ht="14.25" customHeight="1" x14ac:dyDescent="0.35">
      <c r="A24" s="1"/>
      <c r="B24" s="35"/>
      <c r="C24" s="1"/>
      <c r="D24" s="2"/>
      <c r="E24" s="1"/>
      <c r="F24" s="1"/>
      <c r="G24" s="1"/>
      <c r="H24" s="1"/>
      <c r="I24" s="1"/>
      <c r="J24" s="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 ht="14.25" customHeight="1" x14ac:dyDescent="0.35">
      <c r="A25" s="1"/>
      <c r="B25" s="1"/>
      <c r="C25" s="1"/>
      <c r="D25" s="2"/>
      <c r="E25" s="1"/>
      <c r="F25" s="1"/>
      <c r="G25" s="1"/>
      <c r="H25" s="1"/>
      <c r="I25" s="1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 ht="14.25" customHeight="1" x14ac:dyDescent="0.35">
      <c r="A26" s="1"/>
      <c r="B26" s="1"/>
      <c r="C26" s="1"/>
      <c r="D26" s="2"/>
      <c r="E26" s="1"/>
      <c r="F26" s="1"/>
      <c r="G26" s="1"/>
      <c r="H26" s="1"/>
      <c r="I26" s="1"/>
      <c r="J26" s="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ht="14.25" customHeight="1" x14ac:dyDescent="0.35">
      <c r="A27" s="1"/>
      <c r="B27" s="1"/>
      <c r="C27" s="1"/>
      <c r="D27" s="2"/>
      <c r="E27" s="1"/>
      <c r="F27" s="1"/>
      <c r="G27" s="1"/>
      <c r="H27" s="1"/>
      <c r="I27" s="1"/>
      <c r="J27" s="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ht="14.25" customHeight="1" x14ac:dyDescent="0.35">
      <c r="A28" s="1"/>
      <c r="B28" s="1"/>
      <c r="C28" s="1"/>
      <c r="D28" s="2"/>
      <c r="E28" s="1"/>
      <c r="F28" s="1"/>
      <c r="G28" s="1"/>
      <c r="H28" s="1"/>
      <c r="I28" s="1"/>
      <c r="J28" s="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ht="14.25" customHeight="1" x14ac:dyDescent="0.35">
      <c r="A29" s="1"/>
      <c r="B29" s="1"/>
      <c r="C29" s="1"/>
      <c r="D29" s="2"/>
      <c r="E29" s="1"/>
      <c r="F29" s="1"/>
      <c r="G29" s="1"/>
      <c r="H29" s="1"/>
      <c r="I29" s="1"/>
      <c r="J29" s="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ht="14.25" customHeight="1" x14ac:dyDescent="0.35">
      <c r="A30" s="1"/>
      <c r="B30" s="1"/>
      <c r="C30" s="1"/>
      <c r="D30" s="2"/>
      <c r="E30" s="1"/>
      <c r="F30" s="1"/>
      <c r="G30" s="1"/>
      <c r="H30" s="1"/>
      <c r="I30" s="1"/>
      <c r="J30" s="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</row>
    <row r="31" spans="1:87" ht="14.25" customHeight="1" x14ac:dyDescent="0.35">
      <c r="A31" s="1"/>
      <c r="B31" s="1"/>
      <c r="C31" s="1"/>
      <c r="D31" s="2"/>
      <c r="E31" s="1"/>
      <c r="F31" s="1"/>
      <c r="G31" s="1"/>
      <c r="H31" s="1"/>
      <c r="I31" s="1"/>
      <c r="J31" s="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87" ht="14.25" customHeight="1" x14ac:dyDescent="0.35">
      <c r="A32" s="1"/>
      <c r="B32" s="1"/>
      <c r="C32" s="1"/>
      <c r="D32" s="2"/>
      <c r="E32" s="1"/>
      <c r="F32" s="1"/>
      <c r="G32" s="1"/>
      <c r="H32" s="1"/>
      <c r="I32" s="1"/>
      <c r="J32" s="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1:87" ht="14.25" customHeight="1" x14ac:dyDescent="0.35">
      <c r="A33" s="1"/>
      <c r="B33" s="1"/>
      <c r="C33" s="1"/>
      <c r="D33" s="2"/>
      <c r="E33" s="1"/>
      <c r="F33" s="1"/>
      <c r="G33" s="1"/>
      <c r="H33" s="1"/>
      <c r="I33" s="1"/>
      <c r="J33" s="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87" ht="14.25" customHeight="1" x14ac:dyDescent="0.35">
      <c r="A34" s="1"/>
      <c r="B34" s="1"/>
      <c r="C34" s="1"/>
      <c r="D34" s="2"/>
      <c r="E34" s="1"/>
      <c r="F34" s="1"/>
      <c r="G34" s="1"/>
      <c r="H34" s="1"/>
      <c r="I34" s="1"/>
      <c r="J34" s="1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ht="14.25" customHeight="1" x14ac:dyDescent="0.35">
      <c r="A35" s="1"/>
      <c r="B35" s="1"/>
      <c r="C35" s="1"/>
      <c r="D35" s="2"/>
      <c r="E35" s="1"/>
      <c r="F35" s="1"/>
      <c r="G35" s="1"/>
      <c r="H35" s="1"/>
      <c r="I35" s="1"/>
      <c r="J35" s="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</row>
    <row r="36" spans="1:87" ht="14.25" customHeight="1" x14ac:dyDescent="0.35">
      <c r="A36" s="1"/>
      <c r="B36" s="1"/>
      <c r="C36" s="1"/>
      <c r="D36" s="2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</row>
    <row r="37" spans="1:87" ht="14.25" customHeight="1" x14ac:dyDescent="0.35">
      <c r="A37" s="1"/>
      <c r="B37" s="1"/>
      <c r="C37" s="1"/>
      <c r="D37" s="2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87" ht="14.25" customHeight="1" x14ac:dyDescent="0.35">
      <c r="A38" s="1"/>
      <c r="B38" s="1"/>
      <c r="C38" s="1"/>
      <c r="D38" s="2"/>
      <c r="E38" s="1"/>
      <c r="F38" s="1"/>
      <c r="G38" s="1"/>
      <c r="H38" s="1"/>
      <c r="I38" s="1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 ht="14.25" customHeight="1" x14ac:dyDescent="0.35">
      <c r="A39" s="1"/>
      <c r="B39" s="1"/>
      <c r="C39" s="1"/>
      <c r="D39" s="2"/>
      <c r="E39" s="1"/>
      <c r="F39" s="1"/>
      <c r="G39" s="1"/>
      <c r="H39" s="1"/>
      <c r="I39" s="1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87" ht="14.25" customHeight="1" x14ac:dyDescent="0.35">
      <c r="A40" s="1"/>
      <c r="B40" s="1"/>
      <c r="C40" s="1"/>
      <c r="D40" s="2"/>
      <c r="E40" s="1"/>
      <c r="F40" s="1"/>
      <c r="G40" s="1"/>
      <c r="H40" s="1"/>
      <c r="I40" s="1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</row>
    <row r="41" spans="1:87" ht="14.25" customHeight="1" x14ac:dyDescent="0.35">
      <c r="A41" s="1"/>
      <c r="B41" s="1"/>
      <c r="C41" s="1"/>
      <c r="D41" s="2"/>
      <c r="E41" s="1"/>
      <c r="F41" s="1"/>
      <c r="G41" s="1"/>
      <c r="H41" s="1"/>
      <c r="I41" s="1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 ht="14.25" customHeight="1" x14ac:dyDescent="0.35">
      <c r="A42" s="1"/>
      <c r="B42" s="1"/>
      <c r="C42" s="1"/>
      <c r="D42" s="2"/>
      <c r="E42" s="1"/>
      <c r="F42" s="1"/>
      <c r="G42" s="1"/>
      <c r="H42" s="1"/>
      <c r="I42" s="1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 ht="14.25" customHeight="1" x14ac:dyDescent="0.35">
      <c r="A43" s="1"/>
      <c r="B43" s="1"/>
      <c r="C43" s="1"/>
      <c r="D43" s="2"/>
      <c r="E43" s="1"/>
      <c r="F43" s="1"/>
      <c r="G43" s="1"/>
      <c r="H43" s="1"/>
      <c r="I43" s="1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87" ht="14.25" customHeight="1" x14ac:dyDescent="0.35">
      <c r="A44" s="1"/>
      <c r="B44" s="1"/>
      <c r="C44" s="1"/>
      <c r="D44" s="2"/>
      <c r="E44" s="1"/>
      <c r="F44" s="1"/>
      <c r="G44" s="1"/>
      <c r="H44" s="1"/>
      <c r="I44" s="1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</row>
    <row r="45" spans="1:87" ht="14.25" customHeight="1" x14ac:dyDescent="0.35">
      <c r="A45" s="1"/>
      <c r="B45" s="1"/>
      <c r="C45" s="1"/>
      <c r="D45" s="2"/>
      <c r="E45" s="1"/>
      <c r="F45" s="1"/>
      <c r="G45" s="1"/>
      <c r="H45" s="1"/>
      <c r="I45" s="1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</row>
    <row r="46" spans="1:87" ht="14.25" customHeight="1" x14ac:dyDescent="0.35">
      <c r="A46" s="1"/>
      <c r="B46" s="1"/>
      <c r="C46" s="1"/>
      <c r="D46" s="2"/>
      <c r="E46" s="1"/>
      <c r="F46" s="1"/>
      <c r="G46" s="1"/>
      <c r="H46" s="1"/>
      <c r="I46" s="1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</row>
    <row r="47" spans="1:87" ht="14.25" customHeight="1" x14ac:dyDescent="0.35">
      <c r="A47" s="1"/>
      <c r="B47" s="1"/>
      <c r="C47" s="1"/>
      <c r="D47" s="2"/>
      <c r="E47" s="1"/>
      <c r="F47" s="1"/>
      <c r="G47" s="1"/>
      <c r="H47" s="1"/>
      <c r="I47" s="1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1:87" ht="14.25" customHeight="1" x14ac:dyDescent="0.35">
      <c r="A48" s="1"/>
      <c r="B48" s="1"/>
      <c r="C48" s="1"/>
      <c r="D48" s="2"/>
      <c r="E48" s="1"/>
      <c r="F48" s="1"/>
      <c r="G48" s="1"/>
      <c r="H48" s="1"/>
      <c r="I48" s="1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</row>
    <row r="49" spans="1:87" ht="14.25" customHeight="1" x14ac:dyDescent="0.35">
      <c r="A49" s="1"/>
      <c r="B49" s="1"/>
      <c r="C49" s="1"/>
      <c r="D49" s="2"/>
      <c r="E49" s="1"/>
      <c r="F49" s="1"/>
      <c r="G49" s="1"/>
      <c r="H49" s="1"/>
      <c r="I49" s="1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</row>
    <row r="50" spans="1:87" ht="14.25" customHeight="1" x14ac:dyDescent="0.35">
      <c r="A50" s="1"/>
      <c r="B50" s="1"/>
      <c r="C50" s="1"/>
      <c r="D50" s="2"/>
      <c r="E50" s="1"/>
      <c r="F50" s="1"/>
      <c r="G50" s="1"/>
      <c r="H50" s="1"/>
      <c r="I50" s="1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</row>
    <row r="51" spans="1:87" ht="14.25" customHeight="1" x14ac:dyDescent="0.35">
      <c r="A51" s="1"/>
      <c r="B51" s="1"/>
      <c r="C51" s="1"/>
      <c r="D51" s="2"/>
      <c r="E51" s="1"/>
      <c r="F51" s="1"/>
      <c r="G51" s="1"/>
      <c r="H51" s="1"/>
      <c r="I51" s="1"/>
      <c r="J51" s="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</row>
    <row r="52" spans="1:87" ht="14.25" customHeight="1" x14ac:dyDescent="0.35">
      <c r="A52" s="1"/>
      <c r="B52" s="1"/>
      <c r="C52" s="1"/>
      <c r="D52" s="2"/>
      <c r="E52" s="1"/>
      <c r="F52" s="1"/>
      <c r="G52" s="1"/>
      <c r="H52" s="1"/>
      <c r="I52" s="1"/>
      <c r="J52" s="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</row>
    <row r="53" spans="1:87" ht="14.25" customHeight="1" x14ac:dyDescent="0.35">
      <c r="A53" s="1"/>
      <c r="B53" s="1"/>
      <c r="C53" s="1"/>
      <c r="D53" s="2"/>
      <c r="E53" s="1"/>
      <c r="F53" s="1"/>
      <c r="G53" s="1"/>
      <c r="H53" s="1"/>
      <c r="I53" s="1"/>
      <c r="J53" s="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</row>
    <row r="54" spans="1:87" ht="14.25" customHeight="1" x14ac:dyDescent="0.35">
      <c r="A54" s="1"/>
      <c r="B54" s="1"/>
      <c r="C54" s="1"/>
      <c r="D54" s="2"/>
      <c r="E54" s="1"/>
      <c r="F54" s="1"/>
      <c r="G54" s="1"/>
      <c r="H54" s="1"/>
      <c r="I54" s="1"/>
      <c r="J54" s="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</row>
    <row r="55" spans="1:87" ht="14.25" customHeight="1" x14ac:dyDescent="0.35">
      <c r="A55" s="1"/>
      <c r="B55" s="1"/>
      <c r="C55" s="1"/>
      <c r="D55" s="2"/>
      <c r="E55" s="1"/>
      <c r="F55" s="1"/>
      <c r="G55" s="1"/>
      <c r="H55" s="1"/>
      <c r="I55" s="1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87" ht="14.25" customHeight="1" x14ac:dyDescent="0.35">
      <c r="A56" s="1"/>
      <c r="B56" s="1"/>
      <c r="C56" s="1"/>
      <c r="D56" s="2"/>
      <c r="E56" s="1"/>
      <c r="F56" s="1"/>
      <c r="G56" s="1"/>
      <c r="H56" s="1"/>
      <c r="I56" s="1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</row>
    <row r="57" spans="1:87" ht="14.25" customHeight="1" x14ac:dyDescent="0.35">
      <c r="A57" s="1"/>
      <c r="B57" s="1"/>
      <c r="C57" s="1"/>
      <c r="D57" s="2"/>
      <c r="E57" s="1"/>
      <c r="F57" s="1"/>
      <c r="G57" s="1"/>
      <c r="H57" s="1"/>
      <c r="I57" s="1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</row>
    <row r="58" spans="1:87" ht="14.25" customHeight="1" x14ac:dyDescent="0.35">
      <c r="A58" s="1"/>
      <c r="B58" s="1"/>
      <c r="C58" s="1"/>
      <c r="D58" s="2"/>
      <c r="E58" s="1"/>
      <c r="F58" s="1"/>
      <c r="G58" s="1"/>
      <c r="H58" s="1"/>
      <c r="I58" s="1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</row>
    <row r="59" spans="1:87" ht="14.25" customHeight="1" x14ac:dyDescent="0.35">
      <c r="A59" s="1"/>
      <c r="B59" s="1"/>
      <c r="C59" s="1"/>
      <c r="D59" s="2"/>
      <c r="E59" s="1"/>
      <c r="F59" s="1"/>
      <c r="G59" s="1"/>
      <c r="H59" s="1"/>
      <c r="I59" s="1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</row>
    <row r="60" spans="1:87" ht="14.25" customHeight="1" x14ac:dyDescent="0.35">
      <c r="A60" s="1"/>
      <c r="B60" s="1"/>
      <c r="C60" s="1"/>
      <c r="D60" s="2"/>
      <c r="E60" s="1"/>
      <c r="F60" s="1"/>
      <c r="G60" s="1"/>
      <c r="H60" s="1"/>
      <c r="I60" s="1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</row>
    <row r="61" spans="1:87" ht="14.25" customHeight="1" x14ac:dyDescent="0.35">
      <c r="A61" s="1"/>
      <c r="B61" s="1"/>
      <c r="C61" s="1"/>
      <c r="D61" s="2"/>
      <c r="E61" s="1"/>
      <c r="F61" s="1"/>
      <c r="G61" s="1"/>
      <c r="H61" s="1"/>
      <c r="I61" s="1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</row>
    <row r="62" spans="1:87" ht="14.25" customHeight="1" x14ac:dyDescent="0.35">
      <c r="A62" s="1"/>
      <c r="B62" s="1"/>
      <c r="C62" s="1"/>
      <c r="D62" s="2"/>
      <c r="E62" s="1"/>
      <c r="F62" s="1"/>
      <c r="G62" s="1"/>
      <c r="H62" s="1"/>
      <c r="I62" s="1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</row>
    <row r="63" spans="1:87" ht="14.25" customHeight="1" x14ac:dyDescent="0.35">
      <c r="A63" s="1"/>
      <c r="B63" s="1"/>
      <c r="C63" s="1"/>
      <c r="D63" s="2"/>
      <c r="E63" s="1"/>
      <c r="F63" s="1"/>
      <c r="G63" s="1"/>
      <c r="H63" s="1"/>
      <c r="I63" s="1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</row>
    <row r="64" spans="1:87" ht="14.25" customHeight="1" x14ac:dyDescent="0.35">
      <c r="A64" s="1"/>
      <c r="B64" s="1"/>
      <c r="C64" s="1"/>
      <c r="D64" s="2"/>
      <c r="E64" s="1"/>
      <c r="F64" s="1"/>
      <c r="G64" s="1"/>
      <c r="H64" s="1"/>
      <c r="I64" s="1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</row>
    <row r="65" spans="1:87" ht="14.25" customHeight="1" x14ac:dyDescent="0.35">
      <c r="A65" s="1"/>
      <c r="B65" s="1"/>
      <c r="C65" s="1"/>
      <c r="D65" s="2"/>
      <c r="E65" s="1"/>
      <c r="F65" s="1"/>
      <c r="G65" s="1"/>
      <c r="H65" s="1"/>
      <c r="I65" s="1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87" ht="14.25" customHeight="1" x14ac:dyDescent="0.35">
      <c r="A66" s="1"/>
      <c r="B66" s="1"/>
      <c r="C66" s="1"/>
      <c r="D66" s="2"/>
      <c r="E66" s="1"/>
      <c r="F66" s="1"/>
      <c r="G66" s="1"/>
      <c r="H66" s="1"/>
      <c r="I66" s="1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</row>
    <row r="67" spans="1:87" ht="14.25" customHeight="1" x14ac:dyDescent="0.35">
      <c r="A67" s="1"/>
      <c r="B67" s="1"/>
      <c r="C67" s="1"/>
      <c r="D67" s="2"/>
      <c r="E67" s="1"/>
      <c r="F67" s="1"/>
      <c r="G67" s="1"/>
      <c r="H67" s="1"/>
      <c r="I67" s="1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</row>
    <row r="68" spans="1:87" ht="14.25" customHeight="1" x14ac:dyDescent="0.35">
      <c r="A68" s="1"/>
      <c r="B68" s="1"/>
      <c r="C68" s="1"/>
      <c r="D68" s="2"/>
      <c r="E68" s="1"/>
      <c r="F68" s="1"/>
      <c r="G68" s="1"/>
      <c r="H68" s="1"/>
      <c r="I68" s="1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</row>
    <row r="69" spans="1:87" ht="14.25" customHeight="1" x14ac:dyDescent="0.35">
      <c r="A69" s="1"/>
      <c r="B69" s="1"/>
      <c r="C69" s="1"/>
      <c r="D69" s="2"/>
      <c r="E69" s="1"/>
      <c r="F69" s="1"/>
      <c r="G69" s="1"/>
      <c r="H69" s="1"/>
      <c r="I69" s="1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</row>
    <row r="70" spans="1:87" ht="14.25" customHeight="1" x14ac:dyDescent="0.35">
      <c r="A70" s="1"/>
      <c r="B70" s="1"/>
      <c r="C70" s="1"/>
      <c r="D70" s="2"/>
      <c r="E70" s="1"/>
      <c r="F70" s="1"/>
      <c r="G70" s="1"/>
      <c r="H70" s="1"/>
      <c r="I70" s="1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  <row r="71" spans="1:87" ht="14.25" customHeight="1" x14ac:dyDescent="0.35">
      <c r="A71" s="1"/>
      <c r="B71" s="1"/>
      <c r="C71" s="1"/>
      <c r="D71" s="2"/>
      <c r="E71" s="1"/>
      <c r="F71" s="1"/>
      <c r="G71" s="1"/>
      <c r="H71" s="1"/>
      <c r="I71" s="1"/>
      <c r="J71" s="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</row>
    <row r="72" spans="1:87" ht="14.25" customHeight="1" x14ac:dyDescent="0.35">
      <c r="A72" s="1"/>
      <c r="B72" s="1"/>
      <c r="C72" s="1"/>
      <c r="D72" s="2"/>
      <c r="E72" s="1"/>
      <c r="F72" s="1"/>
      <c r="G72" s="1"/>
      <c r="H72" s="1"/>
      <c r="I72" s="1"/>
      <c r="J72" s="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</row>
    <row r="73" spans="1:87" ht="14.25" customHeight="1" x14ac:dyDescent="0.35">
      <c r="A73" s="1"/>
      <c r="B73" s="1"/>
      <c r="C73" s="1"/>
      <c r="D73" s="2"/>
      <c r="E73" s="1"/>
      <c r="F73" s="1"/>
      <c r="G73" s="1"/>
      <c r="H73" s="1"/>
      <c r="I73" s="1"/>
      <c r="J73" s="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</row>
    <row r="74" spans="1:87" ht="14.25" customHeight="1" x14ac:dyDescent="0.35">
      <c r="A74" s="1"/>
      <c r="B74" s="1"/>
      <c r="C74" s="1"/>
      <c r="D74" s="2"/>
      <c r="E74" s="1"/>
      <c r="F74" s="1"/>
      <c r="G74" s="1"/>
      <c r="H74" s="1"/>
      <c r="I74" s="1"/>
      <c r="J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</row>
    <row r="75" spans="1:87" ht="14.25" customHeight="1" x14ac:dyDescent="0.35">
      <c r="A75" s="1"/>
      <c r="B75" s="1"/>
      <c r="C75" s="1"/>
      <c r="D75" s="2"/>
      <c r="E75" s="1"/>
      <c r="F75" s="1"/>
      <c r="G75" s="1"/>
      <c r="H75" s="1"/>
      <c r="I75" s="1"/>
      <c r="J75" s="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</row>
    <row r="76" spans="1:87" ht="14.25" customHeight="1" x14ac:dyDescent="0.35">
      <c r="A76" s="1"/>
      <c r="B76" s="1"/>
      <c r="C76" s="1"/>
      <c r="D76" s="2"/>
      <c r="E76" s="1"/>
      <c r="F76" s="1"/>
      <c r="G76" s="1"/>
      <c r="H76" s="1"/>
      <c r="I76" s="1"/>
      <c r="J76" s="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</row>
    <row r="77" spans="1:87" ht="14.25" customHeight="1" x14ac:dyDescent="0.35">
      <c r="A77" s="1"/>
      <c r="B77" s="1"/>
      <c r="C77" s="1"/>
      <c r="D77" s="2"/>
      <c r="E77" s="1"/>
      <c r="F77" s="1"/>
      <c r="G77" s="1"/>
      <c r="H77" s="1"/>
      <c r="I77" s="1"/>
      <c r="J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</row>
    <row r="78" spans="1:87" ht="14.25" customHeight="1" x14ac:dyDescent="0.35">
      <c r="A78" s="1"/>
      <c r="B78" s="1"/>
      <c r="C78" s="1"/>
      <c r="D78" s="2"/>
      <c r="E78" s="1"/>
      <c r="F78" s="1"/>
      <c r="G78" s="1"/>
      <c r="H78" s="1"/>
      <c r="I78" s="1"/>
      <c r="J78" s="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</row>
    <row r="79" spans="1:87" ht="14.25" customHeight="1" x14ac:dyDescent="0.35">
      <c r="A79" s="1"/>
      <c r="B79" s="1"/>
      <c r="C79" s="1"/>
      <c r="D79" s="2"/>
      <c r="E79" s="1"/>
      <c r="F79" s="1"/>
      <c r="G79" s="1"/>
      <c r="H79" s="1"/>
      <c r="I79" s="1"/>
      <c r="J79" s="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</row>
    <row r="80" spans="1:87" ht="14.25" customHeight="1" x14ac:dyDescent="0.35">
      <c r="A80" s="1"/>
      <c r="B80" s="1"/>
      <c r="C80" s="1"/>
      <c r="D80" s="2"/>
      <c r="E80" s="1"/>
      <c r="F80" s="1"/>
      <c r="G80" s="1"/>
      <c r="H80" s="1"/>
      <c r="I80" s="1"/>
      <c r="J80" s="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</row>
    <row r="81" spans="1:87" ht="14.25" customHeight="1" x14ac:dyDescent="0.35">
      <c r="A81" s="1"/>
      <c r="B81" s="1"/>
      <c r="C81" s="1"/>
      <c r="D81" s="2"/>
      <c r="E81" s="1"/>
      <c r="F81" s="1"/>
      <c r="G81" s="1"/>
      <c r="H81" s="1"/>
      <c r="I81" s="1"/>
      <c r="J81" s="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</row>
    <row r="82" spans="1:87" ht="14.25" customHeight="1" x14ac:dyDescent="0.35">
      <c r="A82" s="1"/>
      <c r="B82" s="1"/>
      <c r="C82" s="1"/>
      <c r="D82" s="2"/>
      <c r="E82" s="1"/>
      <c r="F82" s="1"/>
      <c r="G82" s="1"/>
      <c r="H82" s="1"/>
      <c r="I82" s="1"/>
      <c r="J82" s="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</row>
    <row r="83" spans="1:87" ht="14.25" customHeight="1" x14ac:dyDescent="0.35">
      <c r="A83" s="1"/>
      <c r="B83" s="1"/>
      <c r="C83" s="1"/>
      <c r="D83" s="2"/>
      <c r="E83" s="1"/>
      <c r="F83" s="1"/>
      <c r="G83" s="1"/>
      <c r="H83" s="1"/>
      <c r="I83" s="1"/>
      <c r="J83" s="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</row>
    <row r="84" spans="1:87" ht="14.25" customHeight="1" x14ac:dyDescent="0.35">
      <c r="A84" s="1"/>
      <c r="B84" s="1"/>
      <c r="C84" s="1"/>
      <c r="D84" s="2"/>
      <c r="E84" s="1"/>
      <c r="F84" s="1"/>
      <c r="G84" s="1"/>
      <c r="H84" s="1"/>
      <c r="I84" s="1"/>
      <c r="J84" s="1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</row>
    <row r="85" spans="1:87" ht="14.25" customHeight="1" x14ac:dyDescent="0.35">
      <c r="A85" s="1"/>
      <c r="B85" s="1"/>
      <c r="C85" s="1"/>
      <c r="D85" s="2"/>
      <c r="E85" s="1"/>
      <c r="F85" s="1"/>
      <c r="G85" s="1"/>
      <c r="H85" s="1"/>
      <c r="I85" s="1"/>
      <c r="J85" s="1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</row>
    <row r="86" spans="1:87" ht="14.25" customHeight="1" x14ac:dyDescent="0.35">
      <c r="A86" s="1"/>
      <c r="B86" s="1"/>
      <c r="C86" s="1"/>
      <c r="D86" s="2"/>
      <c r="E86" s="1"/>
      <c r="F86" s="1"/>
      <c r="G86" s="1"/>
      <c r="H86" s="1"/>
      <c r="I86" s="1"/>
      <c r="J86" s="1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</row>
    <row r="87" spans="1:87" ht="14.25" customHeight="1" x14ac:dyDescent="0.35">
      <c r="A87" s="1"/>
      <c r="B87" s="1"/>
      <c r="C87" s="1"/>
      <c r="D87" s="2"/>
      <c r="E87" s="1"/>
      <c r="F87" s="1"/>
      <c r="G87" s="1"/>
      <c r="H87" s="1"/>
      <c r="I87" s="1"/>
      <c r="J87" s="1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</row>
    <row r="88" spans="1:87" ht="14.25" customHeight="1" x14ac:dyDescent="0.35">
      <c r="A88" s="1"/>
      <c r="B88" s="1"/>
      <c r="C88" s="1"/>
      <c r="D88" s="2"/>
      <c r="E88" s="1"/>
      <c r="F88" s="1"/>
      <c r="G88" s="1"/>
      <c r="H88" s="1"/>
      <c r="I88" s="1"/>
      <c r="J88" s="1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</row>
    <row r="89" spans="1:87" ht="14.25" customHeight="1" x14ac:dyDescent="0.35">
      <c r="A89" s="1"/>
      <c r="B89" s="1"/>
      <c r="C89" s="1"/>
      <c r="D89" s="2"/>
      <c r="E89" s="1"/>
      <c r="F89" s="1"/>
      <c r="G89" s="1"/>
      <c r="H89" s="1"/>
      <c r="I89" s="1"/>
      <c r="J89" s="1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</row>
    <row r="90" spans="1:87" ht="14.25" customHeight="1" x14ac:dyDescent="0.35">
      <c r="A90" s="1"/>
      <c r="B90" s="1"/>
      <c r="C90" s="1"/>
      <c r="D90" s="2"/>
      <c r="E90" s="1"/>
      <c r="F90" s="1"/>
      <c r="G90" s="1"/>
      <c r="H90" s="1"/>
      <c r="I90" s="1"/>
      <c r="J90" s="1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</row>
    <row r="91" spans="1:87" ht="14.25" customHeight="1" x14ac:dyDescent="0.35">
      <c r="A91" s="1"/>
      <c r="B91" s="1"/>
      <c r="C91" s="1"/>
      <c r="D91" s="2"/>
      <c r="E91" s="1"/>
      <c r="F91" s="1"/>
      <c r="G91" s="1"/>
      <c r="H91" s="1"/>
      <c r="I91" s="1"/>
      <c r="J91" s="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</row>
    <row r="92" spans="1:87" ht="14.25" customHeight="1" x14ac:dyDescent="0.35">
      <c r="A92" s="1"/>
      <c r="B92" s="1"/>
      <c r="C92" s="1"/>
      <c r="D92" s="2"/>
      <c r="E92" s="1"/>
      <c r="F92" s="1"/>
      <c r="G92" s="1"/>
      <c r="H92" s="1"/>
      <c r="I92" s="1"/>
      <c r="J92" s="1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</row>
    <row r="93" spans="1:87" ht="14.25" customHeight="1" x14ac:dyDescent="0.35">
      <c r="A93" s="1"/>
      <c r="B93" s="1"/>
      <c r="C93" s="1"/>
      <c r="D93" s="2"/>
      <c r="E93" s="1"/>
      <c r="F93" s="1"/>
      <c r="G93" s="1"/>
      <c r="H93" s="1"/>
      <c r="I93" s="1"/>
      <c r="J93" s="1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</row>
    <row r="94" spans="1:87" ht="14.25" customHeight="1" x14ac:dyDescent="0.35">
      <c r="A94" s="1"/>
      <c r="B94" s="1"/>
      <c r="C94" s="1"/>
      <c r="D94" s="2"/>
      <c r="E94" s="1"/>
      <c r="F94" s="1"/>
      <c r="G94" s="1"/>
      <c r="H94" s="1"/>
      <c r="I94" s="1"/>
      <c r="J94" s="1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</row>
    <row r="95" spans="1:87" ht="14.25" customHeight="1" x14ac:dyDescent="0.35">
      <c r="A95" s="1"/>
      <c r="B95" s="1"/>
      <c r="C95" s="1"/>
      <c r="D95" s="2"/>
      <c r="E95" s="1"/>
      <c r="F95" s="1"/>
      <c r="G95" s="1"/>
      <c r="H95" s="1"/>
      <c r="I95" s="1"/>
      <c r="J95" s="1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</row>
    <row r="96" spans="1:87" ht="14.25" customHeight="1" x14ac:dyDescent="0.35">
      <c r="A96" s="1"/>
      <c r="B96" s="1"/>
      <c r="C96" s="1"/>
      <c r="D96" s="2"/>
      <c r="E96" s="1"/>
      <c r="F96" s="1"/>
      <c r="G96" s="1"/>
      <c r="H96" s="1"/>
      <c r="I96" s="1"/>
      <c r="J96" s="1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</row>
    <row r="97" spans="1:87" ht="14.25" customHeight="1" x14ac:dyDescent="0.35">
      <c r="A97" s="1"/>
      <c r="B97" s="1"/>
      <c r="C97" s="1"/>
      <c r="D97" s="2"/>
      <c r="E97" s="1"/>
      <c r="F97" s="1"/>
      <c r="G97" s="1"/>
      <c r="H97" s="1"/>
      <c r="I97" s="1"/>
      <c r="J97" s="1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</row>
    <row r="98" spans="1:87" ht="14.25" customHeight="1" x14ac:dyDescent="0.35">
      <c r="A98" s="1"/>
      <c r="B98" s="1"/>
      <c r="C98" s="1"/>
      <c r="D98" s="2"/>
      <c r="E98" s="1"/>
      <c r="F98" s="1"/>
      <c r="G98" s="1"/>
      <c r="H98" s="1"/>
      <c r="I98" s="1"/>
      <c r="J98" s="1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</row>
    <row r="99" spans="1:87" ht="14.25" customHeight="1" x14ac:dyDescent="0.35">
      <c r="A99" s="1"/>
      <c r="B99" s="1"/>
      <c r="C99" s="1"/>
      <c r="D99" s="2"/>
      <c r="E99" s="1"/>
      <c r="F99" s="1"/>
      <c r="G99" s="1"/>
      <c r="H99" s="1"/>
      <c r="I99" s="1"/>
      <c r="J99" s="1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</row>
    <row r="100" spans="1:87" ht="14.25" customHeight="1" x14ac:dyDescent="0.3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</row>
    <row r="101" spans="1:87" ht="14.25" customHeight="1" x14ac:dyDescent="0.3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</row>
    <row r="102" spans="1:87" ht="14.25" customHeight="1" x14ac:dyDescent="0.3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</row>
    <row r="103" spans="1:87" ht="14.25" customHeight="1" x14ac:dyDescent="0.3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</row>
    <row r="104" spans="1:87" ht="14.25" customHeight="1" x14ac:dyDescent="0.3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</row>
    <row r="105" spans="1:87" ht="14.25" customHeight="1" x14ac:dyDescent="0.3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</row>
    <row r="106" spans="1:87" ht="14.25" customHeight="1" x14ac:dyDescent="0.3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</row>
    <row r="107" spans="1:87" ht="14.25" customHeight="1" x14ac:dyDescent="0.3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</row>
    <row r="108" spans="1:87" ht="14.25" customHeight="1" x14ac:dyDescent="0.3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</row>
    <row r="109" spans="1:87" ht="14.25" customHeight="1" x14ac:dyDescent="0.3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</row>
    <row r="110" spans="1:87" ht="14.25" customHeight="1" x14ac:dyDescent="0.3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</row>
    <row r="111" spans="1:87" ht="14.25" customHeight="1" x14ac:dyDescent="0.3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</row>
    <row r="112" spans="1:87" ht="14.25" customHeight="1" x14ac:dyDescent="0.3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</row>
    <row r="113" spans="1:87" ht="14.25" customHeight="1" x14ac:dyDescent="0.3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</row>
    <row r="114" spans="1:87" ht="14.25" customHeight="1" x14ac:dyDescent="0.3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</row>
    <row r="115" spans="1:87" ht="14.25" customHeight="1" x14ac:dyDescent="0.3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</row>
    <row r="116" spans="1:87" ht="14.25" customHeight="1" x14ac:dyDescent="0.3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</row>
    <row r="117" spans="1:87" ht="14.25" customHeight="1" x14ac:dyDescent="0.3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</row>
    <row r="118" spans="1:87" ht="14.25" customHeight="1" x14ac:dyDescent="0.3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</row>
    <row r="119" spans="1:87" ht="14.25" customHeight="1" x14ac:dyDescent="0.3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</row>
    <row r="120" spans="1:87" ht="14.25" customHeight="1" x14ac:dyDescent="0.3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</row>
    <row r="121" spans="1:87" ht="14.25" customHeight="1" x14ac:dyDescent="0.3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</row>
    <row r="122" spans="1:87" ht="14.25" customHeight="1" x14ac:dyDescent="0.3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</row>
    <row r="123" spans="1:87" ht="14.25" customHeight="1" x14ac:dyDescent="0.3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</row>
    <row r="124" spans="1:87" ht="14.25" customHeight="1" x14ac:dyDescent="0.3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</row>
    <row r="125" spans="1:87" ht="14.25" customHeight="1" x14ac:dyDescent="0.3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</row>
    <row r="126" spans="1:87" ht="14.25" customHeight="1" x14ac:dyDescent="0.3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</row>
    <row r="127" spans="1:87" ht="14.25" customHeight="1" x14ac:dyDescent="0.3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</row>
    <row r="128" spans="1:87" ht="14.25" customHeight="1" x14ac:dyDescent="0.3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</row>
    <row r="129" spans="1:87" ht="14.25" customHeight="1" x14ac:dyDescent="0.3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</row>
    <row r="130" spans="1:87" ht="14.25" customHeight="1" x14ac:dyDescent="0.3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</row>
    <row r="131" spans="1:87" ht="14.25" customHeight="1" x14ac:dyDescent="0.3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</row>
    <row r="132" spans="1:87" ht="14.25" customHeight="1" x14ac:dyDescent="0.3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</row>
    <row r="133" spans="1:87" ht="14.25" customHeight="1" x14ac:dyDescent="0.3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</row>
    <row r="134" spans="1:87" ht="14.25" customHeight="1" x14ac:dyDescent="0.3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</row>
    <row r="135" spans="1:87" ht="14.25" customHeight="1" x14ac:dyDescent="0.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</row>
    <row r="136" spans="1:87" ht="14.25" customHeight="1" x14ac:dyDescent="0.3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</row>
    <row r="137" spans="1:87" ht="14.25" customHeight="1" x14ac:dyDescent="0.3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</row>
    <row r="138" spans="1:87" ht="14.25" customHeight="1" x14ac:dyDescent="0.3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</row>
    <row r="139" spans="1:87" ht="14.25" customHeight="1" x14ac:dyDescent="0.3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</row>
    <row r="140" spans="1:87" ht="14.25" customHeight="1" x14ac:dyDescent="0.3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</row>
    <row r="141" spans="1:87" ht="14.25" customHeight="1" x14ac:dyDescent="0.3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</row>
    <row r="142" spans="1:87" ht="14.25" customHeight="1" x14ac:dyDescent="0.3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</row>
    <row r="143" spans="1:87" ht="14.25" customHeight="1" x14ac:dyDescent="0.3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</row>
    <row r="144" spans="1:87" ht="14.25" customHeight="1" x14ac:dyDescent="0.3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</row>
    <row r="145" spans="1:87" ht="14.25" customHeight="1" x14ac:dyDescent="0.3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</row>
    <row r="146" spans="1:87" ht="14.25" customHeight="1" x14ac:dyDescent="0.3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</row>
    <row r="147" spans="1:87" ht="14.25" customHeight="1" x14ac:dyDescent="0.3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</row>
    <row r="148" spans="1:87" ht="14.25" customHeight="1" x14ac:dyDescent="0.3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</row>
    <row r="149" spans="1:87" ht="14.25" customHeight="1" x14ac:dyDescent="0.3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</row>
    <row r="150" spans="1:87" ht="14.25" customHeight="1" x14ac:dyDescent="0.3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</row>
    <row r="151" spans="1:87" ht="14.25" customHeight="1" x14ac:dyDescent="0.3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</row>
    <row r="152" spans="1:87" ht="14.25" customHeight="1" x14ac:dyDescent="0.3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</row>
    <row r="153" spans="1:87" ht="14.25" customHeight="1" x14ac:dyDescent="0.3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</row>
    <row r="154" spans="1:87" ht="14.25" customHeight="1" x14ac:dyDescent="0.3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</row>
    <row r="155" spans="1:87" ht="14.25" customHeight="1" x14ac:dyDescent="0.3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</row>
    <row r="156" spans="1:87" ht="14.25" customHeight="1" x14ac:dyDescent="0.3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</row>
    <row r="157" spans="1:87" ht="14.25" customHeight="1" x14ac:dyDescent="0.3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</row>
    <row r="158" spans="1:87" ht="14.25" customHeight="1" x14ac:dyDescent="0.3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</row>
    <row r="159" spans="1:87" ht="14.25" customHeight="1" x14ac:dyDescent="0.3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</row>
    <row r="160" spans="1:87" ht="14.25" customHeight="1" x14ac:dyDescent="0.3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</row>
    <row r="161" spans="1:87" ht="14.25" customHeight="1" x14ac:dyDescent="0.3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</row>
    <row r="162" spans="1:87" ht="14.25" customHeight="1" x14ac:dyDescent="0.3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</row>
    <row r="163" spans="1:87" ht="14.25" customHeight="1" x14ac:dyDescent="0.3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</row>
    <row r="164" spans="1:87" ht="14.25" customHeight="1" x14ac:dyDescent="0.3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</row>
    <row r="165" spans="1:87" ht="14.25" customHeight="1" x14ac:dyDescent="0.3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</row>
    <row r="166" spans="1:87" ht="14.25" customHeight="1" x14ac:dyDescent="0.3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</row>
    <row r="167" spans="1:87" ht="14.25" customHeight="1" x14ac:dyDescent="0.3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</row>
    <row r="168" spans="1:87" ht="14.25" customHeight="1" x14ac:dyDescent="0.3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</row>
    <row r="169" spans="1:87" ht="14.25" customHeight="1" x14ac:dyDescent="0.3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</row>
    <row r="170" spans="1:87" ht="14.25" customHeight="1" x14ac:dyDescent="0.3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</row>
    <row r="171" spans="1:87" ht="14.25" customHeight="1" x14ac:dyDescent="0.3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</row>
    <row r="172" spans="1:87" ht="14.25" customHeight="1" x14ac:dyDescent="0.3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</row>
    <row r="173" spans="1:87" ht="14.25" customHeight="1" x14ac:dyDescent="0.3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</row>
    <row r="174" spans="1:87" ht="14.25" customHeight="1" x14ac:dyDescent="0.3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</row>
    <row r="175" spans="1:87" ht="14.25" customHeight="1" x14ac:dyDescent="0.3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</row>
    <row r="176" spans="1:87" ht="14.25" customHeight="1" x14ac:dyDescent="0.3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</row>
    <row r="177" spans="1:87" ht="14.25" customHeight="1" x14ac:dyDescent="0.3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</row>
    <row r="178" spans="1:87" ht="14.25" customHeight="1" x14ac:dyDescent="0.3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</row>
    <row r="179" spans="1:87" ht="14.25" customHeight="1" x14ac:dyDescent="0.3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</row>
    <row r="180" spans="1:87" ht="14.25" customHeight="1" x14ac:dyDescent="0.3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</row>
    <row r="181" spans="1:87" ht="14.25" customHeight="1" x14ac:dyDescent="0.3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</row>
    <row r="182" spans="1:87" ht="14.25" customHeight="1" x14ac:dyDescent="0.3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</row>
    <row r="183" spans="1:87" ht="14.25" customHeight="1" x14ac:dyDescent="0.3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</row>
    <row r="184" spans="1:87" ht="14.25" customHeight="1" x14ac:dyDescent="0.3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</row>
    <row r="185" spans="1:87" ht="14.25" customHeight="1" x14ac:dyDescent="0.3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</row>
    <row r="186" spans="1:87" ht="14.25" customHeight="1" x14ac:dyDescent="0.3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</row>
    <row r="187" spans="1:87" ht="14.25" customHeight="1" x14ac:dyDescent="0.3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</row>
    <row r="188" spans="1:87" ht="14.25" customHeight="1" x14ac:dyDescent="0.3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</row>
    <row r="189" spans="1:87" ht="14.25" customHeight="1" x14ac:dyDescent="0.3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</row>
    <row r="190" spans="1:87" ht="14.25" customHeight="1" x14ac:dyDescent="0.3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</row>
    <row r="191" spans="1:87" ht="14.25" customHeight="1" x14ac:dyDescent="0.3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</row>
    <row r="192" spans="1:87" ht="14.25" customHeight="1" x14ac:dyDescent="0.3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</row>
    <row r="193" spans="1:87" ht="14.25" customHeight="1" x14ac:dyDescent="0.3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</row>
    <row r="194" spans="1:87" ht="14.25" customHeight="1" x14ac:dyDescent="0.3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</row>
    <row r="195" spans="1:87" ht="14.25" customHeight="1" x14ac:dyDescent="0.3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</row>
    <row r="196" spans="1:87" ht="14.25" customHeight="1" x14ac:dyDescent="0.3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</row>
    <row r="197" spans="1:87" ht="14.25" customHeight="1" x14ac:dyDescent="0.3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</row>
    <row r="198" spans="1:87" ht="14.25" customHeight="1" x14ac:dyDescent="0.3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</row>
    <row r="199" spans="1:87" ht="14.25" customHeight="1" x14ac:dyDescent="0.3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</row>
    <row r="200" spans="1:87" ht="14.25" customHeight="1" x14ac:dyDescent="0.3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</row>
    <row r="201" spans="1:87" ht="14.25" customHeight="1" x14ac:dyDescent="0.3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</row>
    <row r="202" spans="1:87" ht="14.25" customHeight="1" x14ac:dyDescent="0.3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</row>
    <row r="203" spans="1:87" ht="14.25" customHeight="1" x14ac:dyDescent="0.3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</row>
    <row r="204" spans="1:87" ht="14.25" customHeight="1" x14ac:dyDescent="0.3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</row>
    <row r="205" spans="1:87" ht="14.25" customHeight="1" x14ac:dyDescent="0.3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</row>
    <row r="206" spans="1:87" ht="14.25" customHeight="1" x14ac:dyDescent="0.3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</row>
    <row r="207" spans="1:87" ht="14.25" customHeight="1" x14ac:dyDescent="0.3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</row>
    <row r="208" spans="1:87" ht="14.25" customHeight="1" x14ac:dyDescent="0.3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</row>
    <row r="209" spans="1:87" ht="14.25" customHeight="1" x14ac:dyDescent="0.3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</row>
    <row r="210" spans="1:87" ht="14.25" customHeight="1" x14ac:dyDescent="0.3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</row>
    <row r="211" spans="1:87" ht="14.25" customHeight="1" x14ac:dyDescent="0.3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</row>
    <row r="212" spans="1:87" ht="14.25" customHeight="1" x14ac:dyDescent="0.3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</row>
    <row r="213" spans="1:87" ht="14.25" customHeight="1" x14ac:dyDescent="0.3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</row>
    <row r="214" spans="1:87" ht="14.25" customHeight="1" x14ac:dyDescent="0.3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</row>
    <row r="215" spans="1:87" ht="14.25" customHeight="1" x14ac:dyDescent="0.3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</row>
    <row r="216" spans="1:87" ht="14.25" customHeight="1" x14ac:dyDescent="0.3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</row>
    <row r="217" spans="1:87" ht="14.25" customHeight="1" x14ac:dyDescent="0.3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</row>
    <row r="218" spans="1:87" ht="14.25" customHeight="1" x14ac:dyDescent="0.3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</row>
    <row r="219" spans="1:87" ht="14.25" customHeight="1" x14ac:dyDescent="0.3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</row>
    <row r="220" spans="1:87" ht="14.25" customHeight="1" x14ac:dyDescent="0.3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</row>
    <row r="221" spans="1:87" ht="14.25" customHeight="1" x14ac:dyDescent="0.3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</row>
    <row r="222" spans="1:87" ht="14.25" customHeight="1" x14ac:dyDescent="0.3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</row>
    <row r="223" spans="1:87" ht="14.25" customHeight="1" x14ac:dyDescent="0.3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</row>
    <row r="224" spans="1:87" ht="14.25" customHeight="1" x14ac:dyDescent="0.3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</row>
    <row r="225" spans="1:87" ht="14.25" customHeight="1" x14ac:dyDescent="0.3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</row>
    <row r="226" spans="1:87" ht="14.25" customHeight="1" x14ac:dyDescent="0.3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</row>
    <row r="227" spans="1:87" ht="14.25" customHeight="1" x14ac:dyDescent="0.3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</row>
    <row r="228" spans="1:87" ht="14.25" customHeight="1" x14ac:dyDescent="0.3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</row>
    <row r="229" spans="1:87" ht="14.25" customHeight="1" x14ac:dyDescent="0.3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</row>
    <row r="230" spans="1:87" ht="14.25" customHeight="1" x14ac:dyDescent="0.3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</row>
    <row r="231" spans="1:87" ht="14.25" customHeight="1" x14ac:dyDescent="0.3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</row>
    <row r="232" spans="1:87" ht="14.25" customHeight="1" x14ac:dyDescent="0.3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</row>
    <row r="233" spans="1:87" ht="14.25" customHeight="1" x14ac:dyDescent="0.3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</row>
    <row r="234" spans="1:87" ht="14.25" customHeight="1" x14ac:dyDescent="0.3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</row>
    <row r="235" spans="1:87" ht="14.25" customHeight="1" x14ac:dyDescent="0.3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</row>
    <row r="236" spans="1:87" ht="14.25" customHeight="1" x14ac:dyDescent="0.3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</row>
    <row r="237" spans="1:87" ht="14.25" customHeight="1" x14ac:dyDescent="0.3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</row>
    <row r="238" spans="1:87" ht="14.25" customHeight="1" x14ac:dyDescent="0.3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</row>
    <row r="239" spans="1:87" ht="14.25" customHeight="1" x14ac:dyDescent="0.3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</row>
    <row r="240" spans="1:87" ht="14.25" customHeight="1" x14ac:dyDescent="0.3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</row>
    <row r="241" spans="1:87" ht="14.25" customHeight="1" x14ac:dyDescent="0.3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</row>
    <row r="242" spans="1:87" ht="14.25" customHeight="1" x14ac:dyDescent="0.3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</row>
    <row r="243" spans="1:87" ht="14.25" customHeight="1" x14ac:dyDescent="0.3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</row>
    <row r="244" spans="1:87" ht="14.25" customHeight="1" x14ac:dyDescent="0.3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</row>
    <row r="245" spans="1:87" ht="14.25" customHeight="1" x14ac:dyDescent="0.3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</row>
    <row r="246" spans="1:87" ht="14.25" customHeight="1" x14ac:dyDescent="0.3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</row>
    <row r="247" spans="1:87" ht="14.25" customHeight="1" x14ac:dyDescent="0.3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</row>
    <row r="248" spans="1:87" ht="14.25" customHeight="1" x14ac:dyDescent="0.3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</row>
    <row r="249" spans="1:87" ht="14.25" customHeight="1" x14ac:dyDescent="0.3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</row>
    <row r="250" spans="1:87" ht="14.25" customHeight="1" x14ac:dyDescent="0.3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</row>
    <row r="251" spans="1:87" ht="14.25" customHeight="1" x14ac:dyDescent="0.3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</row>
    <row r="252" spans="1:87" ht="14.25" customHeight="1" x14ac:dyDescent="0.3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</row>
    <row r="253" spans="1:87" ht="14.25" customHeight="1" x14ac:dyDescent="0.3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</row>
    <row r="254" spans="1:87" ht="14.25" customHeight="1" x14ac:dyDescent="0.3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</row>
    <row r="255" spans="1:87" ht="14.25" customHeight="1" x14ac:dyDescent="0.3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</row>
    <row r="256" spans="1:87" ht="14.25" customHeight="1" x14ac:dyDescent="0.3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</row>
    <row r="257" spans="1:87" ht="14.25" customHeight="1" x14ac:dyDescent="0.3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</row>
    <row r="258" spans="1:87" ht="14.25" customHeight="1" x14ac:dyDescent="0.3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</row>
    <row r="259" spans="1:87" ht="14.25" customHeight="1" x14ac:dyDescent="0.3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</row>
    <row r="260" spans="1:87" ht="14.25" customHeight="1" x14ac:dyDescent="0.3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</row>
    <row r="261" spans="1:87" ht="14.25" customHeight="1" x14ac:dyDescent="0.3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</row>
    <row r="262" spans="1:87" ht="14.25" customHeight="1" x14ac:dyDescent="0.3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</row>
    <row r="263" spans="1:87" ht="14.25" customHeight="1" x14ac:dyDescent="0.3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</row>
    <row r="264" spans="1:87" ht="14.25" customHeight="1" x14ac:dyDescent="0.3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</row>
    <row r="265" spans="1:87" ht="14.25" customHeight="1" x14ac:dyDescent="0.3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</row>
    <row r="266" spans="1:87" ht="14.25" customHeight="1" x14ac:dyDescent="0.3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</row>
    <row r="267" spans="1:87" ht="14.25" customHeight="1" x14ac:dyDescent="0.3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</row>
    <row r="268" spans="1:87" ht="14.25" customHeight="1" x14ac:dyDescent="0.3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</row>
    <row r="269" spans="1:87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</row>
    <row r="270" spans="1:87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</row>
    <row r="271" spans="1:87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</row>
    <row r="272" spans="1:87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</row>
    <row r="273" spans="1:87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</row>
    <row r="274" spans="1:87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</row>
    <row r="275" spans="1:87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</row>
    <row r="276" spans="1:87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</row>
    <row r="277" spans="1:87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</row>
    <row r="278" spans="1:87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</row>
    <row r="279" spans="1:87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</row>
    <row r="280" spans="1:87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</row>
    <row r="281" spans="1:87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</row>
    <row r="282" spans="1:87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</row>
    <row r="283" spans="1:87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</row>
    <row r="284" spans="1:87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</row>
    <row r="285" spans="1:87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</row>
    <row r="286" spans="1:87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</row>
    <row r="287" spans="1:87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</row>
    <row r="288" spans="1:87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</row>
    <row r="289" spans="1:87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</row>
    <row r="290" spans="1:87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</row>
    <row r="291" spans="1:87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</row>
    <row r="292" spans="1:87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</row>
    <row r="293" spans="1:87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</row>
    <row r="294" spans="1:87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</row>
    <row r="295" spans="1:87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</row>
    <row r="296" spans="1:87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</row>
    <row r="297" spans="1:87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</row>
    <row r="298" spans="1:87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</row>
    <row r="299" spans="1:87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</row>
    <row r="300" spans="1:87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</row>
    <row r="301" spans="1:87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</row>
    <row r="302" spans="1:87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</row>
    <row r="303" spans="1:87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</row>
    <row r="304" spans="1:87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</row>
    <row r="305" spans="1:87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</row>
    <row r="306" spans="1:87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</row>
    <row r="307" spans="1:87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</row>
    <row r="308" spans="1:87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</row>
    <row r="309" spans="1:87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</row>
    <row r="310" spans="1:87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</row>
    <row r="311" spans="1:87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</row>
    <row r="312" spans="1:87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</row>
    <row r="313" spans="1:87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</row>
    <row r="314" spans="1:87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</row>
    <row r="315" spans="1:87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</row>
    <row r="316" spans="1:87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</row>
    <row r="317" spans="1:87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</row>
    <row r="318" spans="1:87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</row>
    <row r="319" spans="1:87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</row>
    <row r="320" spans="1:87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</row>
    <row r="321" spans="1:87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</row>
    <row r="322" spans="1:87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</row>
    <row r="323" spans="1:87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</row>
    <row r="324" spans="1:87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</row>
    <row r="325" spans="1:87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</row>
    <row r="326" spans="1:87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</row>
    <row r="327" spans="1:87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</row>
    <row r="328" spans="1:87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</row>
    <row r="329" spans="1:87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</row>
    <row r="330" spans="1:87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</row>
    <row r="331" spans="1:87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</row>
    <row r="332" spans="1:87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</row>
    <row r="333" spans="1:87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</row>
    <row r="334" spans="1:87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</row>
    <row r="335" spans="1:87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</row>
    <row r="336" spans="1:87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</row>
    <row r="337" spans="1:87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</row>
    <row r="338" spans="1:87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</row>
    <row r="339" spans="1:87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</row>
    <row r="340" spans="1:87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</row>
    <row r="341" spans="1:87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</row>
    <row r="342" spans="1:87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</row>
    <row r="343" spans="1:87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</row>
    <row r="344" spans="1:87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</row>
    <row r="345" spans="1:87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</row>
    <row r="346" spans="1:87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</row>
    <row r="347" spans="1:87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</row>
    <row r="348" spans="1:87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</row>
    <row r="349" spans="1:87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</row>
    <row r="350" spans="1:87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</row>
    <row r="351" spans="1:87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</row>
    <row r="352" spans="1:87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</row>
    <row r="353" spans="1:87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</row>
    <row r="354" spans="1:87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</row>
    <row r="355" spans="1:87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</row>
    <row r="356" spans="1:87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</row>
    <row r="357" spans="1:87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</row>
    <row r="358" spans="1:87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</row>
    <row r="359" spans="1:87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</row>
    <row r="360" spans="1:87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</row>
    <row r="361" spans="1:87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</row>
    <row r="362" spans="1:87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</row>
    <row r="363" spans="1:87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</row>
    <row r="364" spans="1:87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</row>
    <row r="365" spans="1:87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</row>
    <row r="366" spans="1:87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</row>
    <row r="367" spans="1:87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</row>
    <row r="368" spans="1:87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</row>
    <row r="369" spans="1:87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</row>
    <row r="370" spans="1:87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</row>
    <row r="371" spans="1:87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</row>
    <row r="372" spans="1:87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</row>
    <row r="373" spans="1:87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</row>
    <row r="374" spans="1:87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</row>
    <row r="375" spans="1:87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</row>
    <row r="376" spans="1:87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</row>
    <row r="377" spans="1:87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</row>
    <row r="378" spans="1:87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</row>
    <row r="379" spans="1:87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</row>
    <row r="380" spans="1:87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</row>
    <row r="381" spans="1:87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</row>
    <row r="382" spans="1:87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</row>
    <row r="383" spans="1:87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</row>
    <row r="384" spans="1:87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</row>
    <row r="385" spans="1:87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</row>
    <row r="386" spans="1:87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</row>
    <row r="387" spans="1:87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</row>
    <row r="388" spans="1:87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</row>
    <row r="389" spans="1:87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</row>
    <row r="390" spans="1:87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</row>
    <row r="391" spans="1:87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</row>
    <row r="392" spans="1:87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</row>
    <row r="393" spans="1:87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</row>
    <row r="394" spans="1:87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</row>
    <row r="395" spans="1:87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</row>
    <row r="396" spans="1:87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</row>
    <row r="397" spans="1:87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</row>
    <row r="398" spans="1:87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</row>
    <row r="399" spans="1:87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</row>
    <row r="400" spans="1:87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</row>
    <row r="401" spans="1:87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</row>
    <row r="402" spans="1:87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</row>
    <row r="403" spans="1:87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</row>
    <row r="404" spans="1:87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</row>
    <row r="405" spans="1:87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</row>
    <row r="406" spans="1:87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</row>
    <row r="407" spans="1:87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</row>
    <row r="408" spans="1:87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</row>
    <row r="409" spans="1:87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</row>
    <row r="410" spans="1:87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</row>
    <row r="411" spans="1:87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</row>
    <row r="412" spans="1:87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</row>
    <row r="413" spans="1:87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</row>
    <row r="414" spans="1:87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</row>
    <row r="415" spans="1:87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</row>
    <row r="416" spans="1:87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</row>
    <row r="417" spans="1:87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</row>
    <row r="418" spans="1:87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</row>
    <row r="419" spans="1:87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</row>
    <row r="420" spans="1:87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</row>
    <row r="421" spans="1:87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</row>
    <row r="422" spans="1:87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</row>
    <row r="423" spans="1:87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</row>
    <row r="424" spans="1:87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</row>
    <row r="425" spans="1:87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</row>
    <row r="426" spans="1:87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</row>
    <row r="427" spans="1:87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</row>
    <row r="428" spans="1:87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</row>
    <row r="429" spans="1:87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</row>
    <row r="430" spans="1:87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</row>
    <row r="431" spans="1:87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</row>
    <row r="432" spans="1:87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</row>
    <row r="433" spans="1:87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</row>
    <row r="434" spans="1:87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</row>
    <row r="435" spans="1:87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</row>
    <row r="436" spans="1:87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</row>
    <row r="437" spans="1:87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</row>
    <row r="438" spans="1:87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</row>
    <row r="439" spans="1:87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</row>
    <row r="440" spans="1:87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</row>
    <row r="441" spans="1:87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</row>
    <row r="442" spans="1:87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</row>
    <row r="443" spans="1:87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</row>
    <row r="444" spans="1:87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</row>
    <row r="445" spans="1:87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</row>
    <row r="446" spans="1:87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</row>
    <row r="447" spans="1:87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</row>
    <row r="448" spans="1:87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</row>
    <row r="449" spans="1:87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</row>
    <row r="450" spans="1:87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</row>
    <row r="451" spans="1:87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</row>
    <row r="452" spans="1:87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</row>
    <row r="453" spans="1:87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</row>
    <row r="454" spans="1:87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</row>
    <row r="455" spans="1:87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</row>
    <row r="456" spans="1:87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</row>
    <row r="457" spans="1:87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</row>
    <row r="458" spans="1:87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</row>
    <row r="459" spans="1:87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</row>
    <row r="460" spans="1:87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</row>
    <row r="461" spans="1:87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</row>
    <row r="462" spans="1:87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</row>
    <row r="463" spans="1:87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</row>
    <row r="464" spans="1:87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</row>
    <row r="465" spans="1:87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</row>
    <row r="466" spans="1:87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</row>
    <row r="467" spans="1:87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</row>
    <row r="468" spans="1:87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</row>
    <row r="469" spans="1:87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</row>
    <row r="470" spans="1:87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</row>
    <row r="471" spans="1:87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</row>
    <row r="472" spans="1:87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</row>
    <row r="473" spans="1:87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</row>
    <row r="474" spans="1:87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</row>
    <row r="475" spans="1:87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</row>
    <row r="476" spans="1:87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</row>
    <row r="477" spans="1:87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</row>
    <row r="478" spans="1:87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</row>
    <row r="479" spans="1:87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</row>
    <row r="480" spans="1:87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</row>
    <row r="481" spans="1:87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</row>
    <row r="482" spans="1:87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</row>
    <row r="483" spans="1:87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</row>
    <row r="484" spans="1:87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</row>
    <row r="485" spans="1:87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</row>
    <row r="486" spans="1:87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</row>
    <row r="487" spans="1:87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</row>
    <row r="488" spans="1:87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</row>
    <row r="489" spans="1:87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</row>
    <row r="490" spans="1:87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</row>
    <row r="491" spans="1:87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</row>
    <row r="492" spans="1:87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</row>
    <row r="493" spans="1:87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</row>
    <row r="494" spans="1:87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</row>
    <row r="495" spans="1:87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</row>
    <row r="496" spans="1:87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</row>
    <row r="497" spans="1:87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</row>
    <row r="498" spans="1:87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</row>
    <row r="499" spans="1:87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</row>
    <row r="500" spans="1:87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</row>
    <row r="501" spans="1:87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</row>
    <row r="502" spans="1:87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</row>
    <row r="503" spans="1:87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</row>
    <row r="504" spans="1:87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</row>
    <row r="505" spans="1:87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</row>
    <row r="506" spans="1:87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</row>
    <row r="507" spans="1:87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</row>
    <row r="508" spans="1:87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</row>
    <row r="509" spans="1:87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</row>
    <row r="510" spans="1:87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</row>
    <row r="511" spans="1:87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</row>
    <row r="512" spans="1:87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</row>
    <row r="513" spans="1:87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</row>
    <row r="514" spans="1:87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</row>
    <row r="515" spans="1:87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</row>
    <row r="516" spans="1:87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</row>
    <row r="517" spans="1:87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</row>
    <row r="518" spans="1:87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</row>
    <row r="519" spans="1:87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</row>
    <row r="520" spans="1:87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</row>
    <row r="521" spans="1:87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</row>
    <row r="522" spans="1:87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</row>
    <row r="523" spans="1:87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</row>
    <row r="524" spans="1:87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</row>
    <row r="525" spans="1:87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</row>
    <row r="526" spans="1:87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</row>
    <row r="527" spans="1:87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</row>
    <row r="528" spans="1:87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</row>
    <row r="529" spans="1:87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</row>
    <row r="530" spans="1:87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</row>
    <row r="531" spans="1:87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</row>
    <row r="532" spans="1:87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</row>
    <row r="533" spans="1:87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</row>
    <row r="534" spans="1:87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</row>
    <row r="535" spans="1:87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</row>
    <row r="536" spans="1:87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</row>
    <row r="537" spans="1:87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</row>
    <row r="538" spans="1:87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</row>
    <row r="539" spans="1:87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</row>
    <row r="540" spans="1:87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</row>
    <row r="541" spans="1:87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</row>
    <row r="542" spans="1:87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</row>
    <row r="543" spans="1:87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</row>
    <row r="544" spans="1:87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</row>
    <row r="545" spans="1:87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</row>
    <row r="546" spans="1:87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</row>
    <row r="547" spans="1:87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</row>
    <row r="548" spans="1:87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</row>
    <row r="549" spans="1:87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</row>
    <row r="550" spans="1:87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</row>
    <row r="551" spans="1:87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</row>
    <row r="552" spans="1:87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</row>
    <row r="553" spans="1:87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</row>
    <row r="554" spans="1:87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</row>
    <row r="555" spans="1:87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</row>
    <row r="556" spans="1:87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</row>
    <row r="557" spans="1:87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</row>
    <row r="558" spans="1:87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</row>
    <row r="559" spans="1:87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</row>
    <row r="560" spans="1:87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</row>
    <row r="561" spans="1:87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</row>
    <row r="562" spans="1:87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</row>
    <row r="563" spans="1:87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</row>
    <row r="564" spans="1:87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</row>
    <row r="565" spans="1:87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</row>
    <row r="566" spans="1:87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</row>
    <row r="567" spans="1:87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</row>
    <row r="568" spans="1:87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</row>
    <row r="569" spans="1:87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</row>
    <row r="570" spans="1:87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</row>
    <row r="571" spans="1:87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</row>
    <row r="572" spans="1:87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</row>
    <row r="573" spans="1:87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</row>
    <row r="574" spans="1:87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</row>
    <row r="575" spans="1:87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</row>
    <row r="576" spans="1:87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</row>
    <row r="577" spans="1:87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</row>
    <row r="578" spans="1:87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</row>
    <row r="579" spans="1:87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</row>
    <row r="580" spans="1:87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</row>
    <row r="581" spans="1:87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</row>
    <row r="582" spans="1:87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</row>
    <row r="583" spans="1:87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</row>
    <row r="584" spans="1:87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</row>
    <row r="585" spans="1:87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</row>
    <row r="586" spans="1:87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</row>
    <row r="587" spans="1:87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</row>
    <row r="588" spans="1:87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</row>
    <row r="589" spans="1:87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</row>
    <row r="590" spans="1:87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</row>
    <row r="591" spans="1:87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</row>
    <row r="592" spans="1:87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</row>
    <row r="593" spans="1:87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</row>
    <row r="594" spans="1:87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</row>
    <row r="595" spans="1:87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</row>
    <row r="596" spans="1:87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</row>
    <row r="597" spans="1:87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</row>
    <row r="598" spans="1:87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</row>
    <row r="599" spans="1:87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</row>
    <row r="600" spans="1:87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</row>
    <row r="601" spans="1:87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</row>
    <row r="602" spans="1:87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</row>
    <row r="603" spans="1:87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</row>
    <row r="604" spans="1:87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</row>
    <row r="605" spans="1:87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</row>
    <row r="606" spans="1:87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</row>
    <row r="607" spans="1:87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</row>
    <row r="608" spans="1:87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</row>
    <row r="609" spans="1:87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</row>
    <row r="610" spans="1:87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</row>
    <row r="611" spans="1:87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</row>
    <row r="612" spans="1:87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</row>
    <row r="613" spans="1:87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</row>
    <row r="614" spans="1:87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</row>
    <row r="615" spans="1:87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</row>
    <row r="616" spans="1:87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</row>
    <row r="617" spans="1:87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</row>
    <row r="618" spans="1:87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</row>
    <row r="619" spans="1:87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</row>
    <row r="620" spans="1:87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</row>
    <row r="621" spans="1:87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</row>
    <row r="622" spans="1:87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</row>
    <row r="623" spans="1:87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</row>
    <row r="624" spans="1:87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</row>
    <row r="625" spans="1:87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</row>
    <row r="626" spans="1:87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</row>
    <row r="627" spans="1:87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</row>
    <row r="628" spans="1:87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</row>
    <row r="629" spans="1:87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</row>
    <row r="630" spans="1:87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</row>
    <row r="631" spans="1:87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</row>
    <row r="632" spans="1:87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</row>
    <row r="633" spans="1:87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</row>
    <row r="634" spans="1:87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</row>
    <row r="635" spans="1:87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</row>
    <row r="636" spans="1:87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</row>
    <row r="637" spans="1:87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</row>
    <row r="638" spans="1:87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</row>
    <row r="639" spans="1:87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</row>
    <row r="640" spans="1:87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</row>
    <row r="641" spans="1:87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</row>
    <row r="642" spans="1:87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</row>
    <row r="643" spans="1:87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</row>
    <row r="644" spans="1:87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</row>
    <row r="645" spans="1:87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</row>
    <row r="646" spans="1:87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</row>
    <row r="647" spans="1:87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</row>
    <row r="648" spans="1:87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</row>
    <row r="649" spans="1:87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</row>
    <row r="650" spans="1:87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</row>
    <row r="651" spans="1:87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</row>
    <row r="652" spans="1:87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</row>
    <row r="653" spans="1:87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</row>
    <row r="654" spans="1:87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</row>
    <row r="655" spans="1:87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</row>
    <row r="656" spans="1:87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</row>
    <row r="657" spans="1:87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</row>
    <row r="658" spans="1:87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</row>
    <row r="659" spans="1:87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</row>
    <row r="660" spans="1:87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</row>
    <row r="661" spans="1:87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</row>
    <row r="662" spans="1:87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</row>
    <row r="663" spans="1:87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</row>
    <row r="664" spans="1:87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</row>
    <row r="665" spans="1:87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</row>
    <row r="666" spans="1:87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</row>
    <row r="667" spans="1:87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</row>
    <row r="668" spans="1:87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</row>
    <row r="669" spans="1:87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</row>
    <row r="670" spans="1:87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</row>
    <row r="671" spans="1:87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</row>
    <row r="672" spans="1:87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</row>
    <row r="673" spans="1:87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</row>
    <row r="674" spans="1:87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</row>
    <row r="675" spans="1:87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</row>
    <row r="676" spans="1:87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</row>
    <row r="677" spans="1:87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</row>
    <row r="678" spans="1:87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</row>
    <row r="679" spans="1:87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</row>
    <row r="680" spans="1:87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</row>
    <row r="681" spans="1:87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</row>
    <row r="682" spans="1:87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</row>
    <row r="683" spans="1:87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</row>
    <row r="684" spans="1:87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</row>
    <row r="685" spans="1:87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</row>
    <row r="686" spans="1:87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</row>
    <row r="687" spans="1:87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</row>
    <row r="688" spans="1:87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</row>
    <row r="689" spans="1:87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</row>
    <row r="690" spans="1:87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</row>
    <row r="691" spans="1:87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</row>
    <row r="692" spans="1:87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</row>
    <row r="693" spans="1:87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</row>
    <row r="694" spans="1:87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</row>
    <row r="695" spans="1:87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</row>
    <row r="696" spans="1:87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</row>
    <row r="697" spans="1:87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</row>
    <row r="698" spans="1:87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</row>
    <row r="699" spans="1:87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</row>
    <row r="700" spans="1:87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</row>
    <row r="701" spans="1:87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</row>
    <row r="702" spans="1:87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</row>
    <row r="703" spans="1:87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</row>
    <row r="704" spans="1:87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</row>
    <row r="705" spans="1:87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</row>
    <row r="706" spans="1:87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</row>
    <row r="707" spans="1:87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</row>
    <row r="708" spans="1:87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</row>
    <row r="709" spans="1:87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</row>
    <row r="710" spans="1:87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</row>
    <row r="711" spans="1:87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</row>
    <row r="712" spans="1:87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</row>
    <row r="713" spans="1:87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</row>
    <row r="714" spans="1:87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</row>
    <row r="715" spans="1:87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</row>
    <row r="716" spans="1:87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</row>
    <row r="717" spans="1:87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</row>
    <row r="718" spans="1:87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</row>
    <row r="719" spans="1:87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</row>
    <row r="720" spans="1:87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</row>
    <row r="721" spans="1:87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</row>
    <row r="722" spans="1:87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</row>
    <row r="723" spans="1:87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</row>
    <row r="724" spans="1:87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</row>
    <row r="725" spans="1:87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</row>
    <row r="726" spans="1:87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</row>
    <row r="727" spans="1:87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</row>
    <row r="728" spans="1:87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</row>
    <row r="729" spans="1:87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</row>
    <row r="730" spans="1:87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</row>
    <row r="731" spans="1:87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</row>
    <row r="732" spans="1:87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</row>
    <row r="733" spans="1:87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</row>
    <row r="734" spans="1:87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</row>
    <row r="735" spans="1:87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</row>
    <row r="736" spans="1:87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</row>
    <row r="737" spans="1:87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</row>
    <row r="738" spans="1:87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</row>
    <row r="739" spans="1:87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</row>
    <row r="740" spans="1:87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</row>
    <row r="741" spans="1:87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</row>
    <row r="742" spans="1:87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</row>
    <row r="743" spans="1:87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</row>
    <row r="744" spans="1:87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</row>
    <row r="745" spans="1:87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</row>
    <row r="746" spans="1:87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</row>
    <row r="747" spans="1:87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</row>
    <row r="748" spans="1:87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</row>
    <row r="749" spans="1:87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</row>
    <row r="750" spans="1:87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</row>
    <row r="751" spans="1:87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</row>
    <row r="752" spans="1:87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</row>
    <row r="753" spans="1:87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</row>
    <row r="754" spans="1:87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</row>
    <row r="755" spans="1:87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</row>
    <row r="756" spans="1:87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</row>
    <row r="757" spans="1:87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</row>
    <row r="758" spans="1:87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</row>
    <row r="759" spans="1:87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</row>
    <row r="760" spans="1:87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</row>
    <row r="761" spans="1:87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</row>
    <row r="762" spans="1:87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</row>
    <row r="763" spans="1:87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</row>
    <row r="764" spans="1:87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</row>
    <row r="765" spans="1:87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</row>
    <row r="766" spans="1:87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</row>
    <row r="767" spans="1:87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</row>
    <row r="768" spans="1:87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</row>
    <row r="769" spans="1:87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</row>
    <row r="770" spans="1:87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</row>
    <row r="771" spans="1:87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</row>
    <row r="772" spans="1:87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</row>
    <row r="773" spans="1:87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</row>
    <row r="774" spans="1:87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</row>
    <row r="775" spans="1:87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</row>
    <row r="776" spans="1:87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</row>
    <row r="777" spans="1:87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</row>
    <row r="778" spans="1:87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</row>
    <row r="779" spans="1:87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</row>
    <row r="780" spans="1:87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</row>
    <row r="781" spans="1:87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</row>
    <row r="782" spans="1:87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</row>
    <row r="783" spans="1:87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</row>
    <row r="784" spans="1:87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</row>
    <row r="785" spans="1:87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</row>
    <row r="786" spans="1:87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</row>
    <row r="787" spans="1:87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</row>
    <row r="788" spans="1:87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</row>
    <row r="789" spans="1:87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</row>
    <row r="790" spans="1:87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</row>
    <row r="791" spans="1:87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</row>
    <row r="792" spans="1:87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</row>
    <row r="793" spans="1:87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</row>
    <row r="794" spans="1:87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</row>
    <row r="795" spans="1:87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</row>
    <row r="796" spans="1:87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</row>
    <row r="797" spans="1:87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</row>
    <row r="798" spans="1:87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</row>
    <row r="799" spans="1:87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</row>
    <row r="800" spans="1:87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</row>
    <row r="801" spans="1:87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</row>
    <row r="802" spans="1:87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</row>
    <row r="803" spans="1:87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</row>
    <row r="804" spans="1:87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</row>
    <row r="805" spans="1:87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</row>
    <row r="806" spans="1:87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</row>
    <row r="807" spans="1:87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</row>
    <row r="808" spans="1:87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</row>
    <row r="809" spans="1:87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</row>
    <row r="810" spans="1:87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</row>
    <row r="811" spans="1:87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</row>
    <row r="812" spans="1:87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</row>
    <row r="813" spans="1:87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</row>
    <row r="814" spans="1:87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</row>
    <row r="815" spans="1:87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</row>
    <row r="816" spans="1:87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</row>
    <row r="817" spans="1:87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</row>
    <row r="818" spans="1:87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</row>
    <row r="819" spans="1:87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</row>
    <row r="820" spans="1:87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</row>
    <row r="821" spans="1:87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</row>
    <row r="822" spans="1:87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</row>
    <row r="823" spans="1:87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</row>
    <row r="824" spans="1:87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</row>
    <row r="825" spans="1:87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</row>
    <row r="826" spans="1:87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</row>
    <row r="827" spans="1:87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</row>
    <row r="828" spans="1:87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</row>
    <row r="829" spans="1:87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</row>
    <row r="830" spans="1:87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</row>
    <row r="831" spans="1:87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</row>
    <row r="832" spans="1:87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</row>
    <row r="833" spans="1:87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</row>
    <row r="834" spans="1:87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</row>
    <row r="835" spans="1:87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</row>
    <row r="836" spans="1:87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</row>
    <row r="837" spans="1:87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</row>
    <row r="838" spans="1:87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</row>
    <row r="839" spans="1:87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</row>
    <row r="840" spans="1:87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</row>
    <row r="841" spans="1:87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</row>
    <row r="842" spans="1:87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</row>
    <row r="843" spans="1:87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</row>
    <row r="844" spans="1:87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</row>
    <row r="845" spans="1:87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</row>
    <row r="846" spans="1:87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</row>
    <row r="847" spans="1:87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</row>
    <row r="848" spans="1:87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</row>
    <row r="849" spans="1:87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</row>
    <row r="850" spans="1:87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</row>
    <row r="851" spans="1:87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</row>
    <row r="852" spans="1:87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</row>
    <row r="853" spans="1:87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</row>
    <row r="854" spans="1:87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</row>
    <row r="855" spans="1:87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</row>
    <row r="856" spans="1:87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</row>
    <row r="857" spans="1:87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</row>
    <row r="858" spans="1:87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</row>
    <row r="859" spans="1:87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</row>
    <row r="860" spans="1:87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</row>
    <row r="861" spans="1:87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</row>
    <row r="862" spans="1:87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</row>
    <row r="863" spans="1:87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</row>
    <row r="864" spans="1:87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</row>
    <row r="865" spans="1:87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</row>
    <row r="866" spans="1:87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</row>
    <row r="867" spans="1:87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</row>
    <row r="868" spans="1:87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</row>
    <row r="869" spans="1:87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</row>
    <row r="870" spans="1:87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</row>
    <row r="871" spans="1:87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</row>
    <row r="872" spans="1:87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</row>
    <row r="873" spans="1:87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</row>
    <row r="874" spans="1:87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</row>
    <row r="875" spans="1:87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</row>
    <row r="876" spans="1:87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</row>
    <row r="877" spans="1:87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</row>
    <row r="878" spans="1:87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</row>
    <row r="879" spans="1:87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</row>
    <row r="880" spans="1:87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</row>
    <row r="881" spans="1:87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</row>
    <row r="882" spans="1:87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</row>
    <row r="883" spans="1:87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</row>
    <row r="884" spans="1:87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</row>
    <row r="885" spans="1:87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</row>
    <row r="886" spans="1:87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</row>
    <row r="887" spans="1:87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</row>
    <row r="888" spans="1:87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</row>
    <row r="889" spans="1:87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</row>
    <row r="890" spans="1:87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</row>
    <row r="891" spans="1:87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</row>
    <row r="892" spans="1:87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</row>
    <row r="893" spans="1:87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</row>
    <row r="894" spans="1:87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</row>
    <row r="895" spans="1:87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</row>
    <row r="896" spans="1:87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</row>
    <row r="897" spans="1:87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</row>
    <row r="898" spans="1:87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</row>
    <row r="899" spans="1:87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</row>
    <row r="900" spans="1:87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</row>
    <row r="901" spans="1:87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</row>
    <row r="902" spans="1:87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</row>
    <row r="903" spans="1:87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</row>
    <row r="904" spans="1:87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</row>
    <row r="905" spans="1:87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</row>
    <row r="906" spans="1:87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</row>
    <row r="907" spans="1:87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</row>
    <row r="908" spans="1:87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</row>
    <row r="909" spans="1:87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</row>
    <row r="910" spans="1:87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</row>
    <row r="911" spans="1:87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</row>
    <row r="912" spans="1:87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</row>
    <row r="913" spans="1:87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</row>
    <row r="914" spans="1:87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</row>
    <row r="915" spans="1:87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</row>
    <row r="916" spans="1:87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</row>
    <row r="917" spans="1:87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</row>
    <row r="918" spans="1:87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</row>
    <row r="919" spans="1:87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</row>
    <row r="920" spans="1:87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</row>
    <row r="921" spans="1:87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</row>
    <row r="922" spans="1:87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</row>
    <row r="923" spans="1:87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</row>
    <row r="924" spans="1:87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</row>
    <row r="925" spans="1:87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</row>
    <row r="926" spans="1:87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</row>
    <row r="927" spans="1:87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</row>
    <row r="928" spans="1:87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</row>
    <row r="929" spans="1:87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</row>
    <row r="930" spans="1:87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</row>
    <row r="931" spans="1:87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</row>
    <row r="932" spans="1:87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</row>
    <row r="933" spans="1:87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</row>
    <row r="934" spans="1:87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</row>
    <row r="935" spans="1:87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</row>
    <row r="936" spans="1:87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</row>
    <row r="937" spans="1:87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</row>
    <row r="938" spans="1:87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</row>
    <row r="939" spans="1:87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</row>
    <row r="940" spans="1:87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</row>
    <row r="941" spans="1:87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</row>
    <row r="942" spans="1:87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</row>
    <row r="943" spans="1:87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</row>
    <row r="944" spans="1:87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</row>
    <row r="945" spans="1:87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</row>
    <row r="946" spans="1:87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</row>
    <row r="947" spans="1:87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</row>
    <row r="948" spans="1:87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</row>
    <row r="949" spans="1:87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</row>
    <row r="950" spans="1:87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</row>
    <row r="951" spans="1:87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</row>
    <row r="952" spans="1:87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</row>
    <row r="953" spans="1:87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</row>
    <row r="954" spans="1:87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</row>
    <row r="955" spans="1:87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</row>
    <row r="956" spans="1:87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</row>
    <row r="957" spans="1:87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</row>
    <row r="958" spans="1:87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</row>
    <row r="959" spans="1:87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</row>
    <row r="960" spans="1:87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</row>
    <row r="961" spans="1:87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</row>
    <row r="962" spans="1:87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</row>
    <row r="963" spans="1:87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</row>
    <row r="964" spans="1:87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</row>
    <row r="965" spans="1:87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</row>
    <row r="966" spans="1:87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</row>
    <row r="967" spans="1:87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</row>
    <row r="968" spans="1:87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</row>
    <row r="969" spans="1:87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</row>
    <row r="970" spans="1:87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</row>
    <row r="971" spans="1:87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</row>
    <row r="972" spans="1:87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</row>
    <row r="973" spans="1:87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</row>
    <row r="974" spans="1:87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</row>
    <row r="975" spans="1:87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</row>
    <row r="976" spans="1:87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</row>
    <row r="977" spans="1:87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</row>
    <row r="978" spans="1:87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</row>
    <row r="979" spans="1:87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</row>
    <row r="980" spans="1:87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</row>
    <row r="981" spans="1:87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</row>
    <row r="982" spans="1:87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</row>
    <row r="983" spans="1:87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</row>
    <row r="984" spans="1:87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</row>
    <row r="985" spans="1:87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</row>
    <row r="986" spans="1:87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</row>
    <row r="987" spans="1:87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</row>
    <row r="988" spans="1:87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</row>
    <row r="989" spans="1:87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</row>
    <row r="990" spans="1:87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</row>
    <row r="991" spans="1:87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</row>
    <row r="992" spans="1:87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</row>
    <row r="993" spans="1:87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</row>
    <row r="994" spans="1:87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</row>
    <row r="995" spans="1:87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</row>
    <row r="996" spans="1:87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</row>
    <row r="997" spans="1:87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</row>
    <row r="998" spans="1:87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</row>
    <row r="999" spans="1:87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</row>
    <row r="1000" spans="1:87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</row>
    <row r="1001" spans="1:87" ht="14.2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</row>
  </sheetData>
  <sheetProtection algorithmName="SHA-512" hashValue="5gEwgfbr0FVXL8VqVyi5EFmail/cAgoiMU6BEoL3kwlrlrz/GJE79EGtIr+MbpS2EL9zgydy03PkiIwo4RiOlA==" saltValue="vqcof3v3FODdaWAZiOMxdg==" spinCount="100000" sheet="1" objects="1" scenarios="1"/>
  <protectedRanges>
    <protectedRange sqref="E2:E4" name="Диапазон1"/>
  </protectedRanges>
  <mergeCells count="21">
    <mergeCell ref="D11:E11"/>
    <mergeCell ref="D19:E19"/>
    <mergeCell ref="D20:E20"/>
    <mergeCell ref="D21:E21"/>
    <mergeCell ref="D22:E22"/>
    <mergeCell ref="D12:E12"/>
    <mergeCell ref="D13:E13"/>
    <mergeCell ref="D14:E14"/>
    <mergeCell ref="D15:E15"/>
    <mergeCell ref="D16:E16"/>
    <mergeCell ref="D17:E17"/>
    <mergeCell ref="D18:E18"/>
    <mergeCell ref="H9:H10"/>
    <mergeCell ref="I9:I10"/>
    <mergeCell ref="G4:J4"/>
    <mergeCell ref="G7:J7"/>
    <mergeCell ref="B9:B10"/>
    <mergeCell ref="C9:C10"/>
    <mergeCell ref="D9:E10"/>
    <mergeCell ref="F9:F10"/>
    <mergeCell ref="G9:G10"/>
  </mergeCells>
  <dataValidations count="3">
    <dataValidation type="decimal" allowBlank="1" showErrorMessage="1" sqref="E2">
      <formula1>50000</formula1>
      <formula2>5263158</formula2>
    </dataValidation>
    <dataValidation type="decimal" allowBlank="1" showErrorMessage="1" sqref="E3 F5">
      <formula1>0</formula1>
      <formula2>50</formula2>
    </dataValidation>
    <dataValidation type="list" allowBlank="1" showErrorMessage="1" sqref="E8:F8">
      <formula1>#REF!</formula1>
    </dataValidation>
  </dataValidations>
  <pageMargins left="0.23622047244094491" right="0.23622047244094491" top="0.74803149606299213" bottom="0.74803149606299213" header="0" footer="0"/>
  <pageSetup paperSize="9" scale="7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ErrorMessage="1">
          <x14:formula1>
            <xm:f>0.95*Лист4!E1</xm:f>
          </x14:formula1>
          <x14:formula2>
            <xm:f>E5</xm:f>
          </x14:formula2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009"/>
  <sheetViews>
    <sheetView workbookViewId="0">
      <selection activeCell="B13" sqref="B13"/>
    </sheetView>
  </sheetViews>
  <sheetFormatPr defaultColWidth="14.42578125" defaultRowHeight="15" customHeight="1" x14ac:dyDescent="0.25"/>
  <cols>
    <col min="3" max="3" width="12.28515625" customWidth="1"/>
    <col min="4" max="4" width="15.5703125" customWidth="1"/>
    <col min="5" max="5" width="11.42578125" bestFit="1" customWidth="1"/>
    <col min="6" max="6" width="10.140625" bestFit="1" customWidth="1"/>
    <col min="7" max="7" width="11.42578125" bestFit="1" customWidth="1"/>
    <col min="8" max="8" width="10.140625" customWidth="1"/>
    <col min="9" max="9" width="11.42578125" bestFit="1" customWidth="1"/>
    <col min="10" max="10" width="10.140625" customWidth="1"/>
  </cols>
  <sheetData>
    <row r="1" spans="2:25" ht="15" customHeight="1" x14ac:dyDescent="0.25">
      <c r="D1" s="3" t="s">
        <v>14</v>
      </c>
      <c r="E1" s="36">
        <v>50000</v>
      </c>
    </row>
    <row r="2" spans="2:25" ht="15" customHeight="1" x14ac:dyDescent="0.25">
      <c r="D2" s="3" t="s">
        <v>15</v>
      </c>
      <c r="E2" s="36">
        <f>5000000*100/95</f>
        <v>5263157.8947368423</v>
      </c>
    </row>
    <row r="3" spans="2:25" ht="15" customHeight="1" x14ac:dyDescent="0.25">
      <c r="D3" s="3" t="s">
        <v>16</v>
      </c>
      <c r="E3" s="37">
        <v>5</v>
      </c>
    </row>
    <row r="4" spans="2:25" ht="15" customHeight="1" x14ac:dyDescent="0.25">
      <c r="D4" s="38" t="s">
        <v>5</v>
      </c>
      <c r="E4" s="39">
        <f>Лист1!E6</f>
        <v>15</v>
      </c>
    </row>
    <row r="5" spans="2:25" ht="15" customHeight="1" x14ac:dyDescent="0.25">
      <c r="D5" s="40" t="s">
        <v>17</v>
      </c>
      <c r="E5" s="41">
        <f>Лист1!E4</f>
        <v>1000000</v>
      </c>
    </row>
    <row r="10" spans="2:25" ht="15" customHeight="1" x14ac:dyDescent="0.25">
      <c r="B10" s="42">
        <f ca="1">SUM(C12:C23)</f>
        <v>12500</v>
      </c>
      <c r="C10" s="43">
        <f ca="1">XIRR(C12:C24,B12:B24)</f>
        <v>0.16316025853157048</v>
      </c>
      <c r="D10" s="42">
        <f ca="1">SUM(E12:E23)</f>
        <v>25000</v>
      </c>
      <c r="E10" s="43">
        <f ca="1">XIRR(E12:E24,D12:D24)</f>
        <v>0.16316025853157048</v>
      </c>
      <c r="F10" s="42">
        <f ca="1">SUM(G12:G23)</f>
        <v>37916.666666666628</v>
      </c>
      <c r="G10" s="43">
        <f ca="1">XIRR(G12:G24,F12:F24)</f>
        <v>0.16314790844917304</v>
      </c>
      <c r="H10" s="42">
        <f ca="1">SUM(I12:I23)</f>
        <v>50416.666666666628</v>
      </c>
      <c r="I10" s="44">
        <f ca="1">XIRR(I12:I24,H12:H24)</f>
        <v>0.16315020918846138</v>
      </c>
      <c r="J10" s="42">
        <f ca="1">SUM(K12:K23)</f>
        <v>63333.333333333256</v>
      </c>
      <c r="K10" s="44">
        <f ca="1">XIRR(K12:K24,J12:J24)</f>
        <v>0.16314538121223454</v>
      </c>
      <c r="L10" s="42">
        <f ca="1">SUM(M12:M23)</f>
        <v>75833.333333333256</v>
      </c>
      <c r="M10" s="43">
        <f ca="1">XIRR(M12:M24,L12:L24)</f>
        <v>0.16314730048179629</v>
      </c>
      <c r="N10" s="42">
        <f ca="1">SUM(O12:O23)</f>
        <v>88749.999999999884</v>
      </c>
      <c r="O10" s="43">
        <f ca="1">XIRR(O12:O24,N12:N24)</f>
        <v>0.16314430832862858</v>
      </c>
      <c r="P10" s="42">
        <f ca="1">SUM(Q12:Q23)</f>
        <v>101666.66666666651</v>
      </c>
      <c r="Q10" s="43">
        <f ca="1">XIRR(Q12:Q24,P12:P24)</f>
        <v>0.16314178109169017</v>
      </c>
      <c r="R10" s="42">
        <f ca="1">SUM(S12:S23)</f>
        <v>113333.33333333314</v>
      </c>
      <c r="S10" s="43">
        <f ca="1">XIRR(S12:S24,R12:R24)</f>
        <v>0.1631498754024506</v>
      </c>
      <c r="T10" s="42">
        <f ca="1">SUM(U12:U23)</f>
        <v>126249.99999999977</v>
      </c>
      <c r="U10" s="43">
        <f ca="1">XIRR(U12:U24,T12:T24)</f>
        <v>0.16314801573753362</v>
      </c>
      <c r="V10" s="42">
        <f ca="1">SUM(W12:W23)</f>
        <v>138749.99999999977</v>
      </c>
      <c r="W10" s="43">
        <f ca="1">XIRR(W12:W24,V12:V24)</f>
        <v>0.16314880251884464</v>
      </c>
      <c r="X10" s="42">
        <f ca="1">SUM(Y12:Y24)</f>
        <v>151666.6666666664</v>
      </c>
      <c r="Y10" s="43">
        <f ca="1">XIRR(Y12:Y24,X12:X24)</f>
        <v>0.16314699053764348</v>
      </c>
    </row>
    <row r="11" spans="2:25" x14ac:dyDescent="0.25">
      <c r="C11" s="37">
        <v>1</v>
      </c>
      <c r="E11" s="37">
        <v>2</v>
      </c>
      <c r="F11" s="45">
        <v>3</v>
      </c>
      <c r="G11" s="45">
        <v>3</v>
      </c>
      <c r="H11" s="45">
        <v>4</v>
      </c>
      <c r="I11" s="45">
        <v>4</v>
      </c>
      <c r="J11" s="45">
        <v>5</v>
      </c>
      <c r="K11" s="45">
        <v>5</v>
      </c>
      <c r="L11" s="45">
        <v>6</v>
      </c>
      <c r="M11" s="45">
        <v>6</v>
      </c>
      <c r="N11" s="45">
        <v>7</v>
      </c>
      <c r="O11" s="45">
        <v>7</v>
      </c>
      <c r="P11" s="45">
        <v>8</v>
      </c>
      <c r="Q11" s="45">
        <v>8</v>
      </c>
      <c r="R11" s="45">
        <v>9</v>
      </c>
      <c r="S11" s="45">
        <v>9</v>
      </c>
      <c r="T11" s="45">
        <v>10</v>
      </c>
      <c r="U11" s="45">
        <v>10</v>
      </c>
      <c r="V11" s="45">
        <v>11</v>
      </c>
      <c r="W11" s="45">
        <v>11</v>
      </c>
      <c r="X11" s="45">
        <v>12</v>
      </c>
      <c r="Y11" s="45">
        <v>12</v>
      </c>
    </row>
    <row r="12" spans="2:25" x14ac:dyDescent="0.25">
      <c r="B12" s="46">
        <f ca="1">TODAY()</f>
        <v>46175</v>
      </c>
      <c r="C12" s="36">
        <f>-$E$5</f>
        <v>-1000000</v>
      </c>
      <c r="D12" s="46">
        <f ca="1">TODAY()</f>
        <v>46175</v>
      </c>
      <c r="E12" s="36">
        <f>-$E$5</f>
        <v>-1000000</v>
      </c>
      <c r="F12" s="46">
        <f ca="1">TODAY()</f>
        <v>46175</v>
      </c>
      <c r="G12" s="36">
        <f>-$E$5</f>
        <v>-1000000</v>
      </c>
      <c r="H12" s="46">
        <f ca="1">TODAY()</f>
        <v>46175</v>
      </c>
      <c r="I12" s="36">
        <f>-$E$5</f>
        <v>-1000000</v>
      </c>
      <c r="J12" s="46">
        <f ca="1">TODAY()</f>
        <v>46175</v>
      </c>
      <c r="K12" s="36">
        <f>-$E$5</f>
        <v>-1000000</v>
      </c>
      <c r="L12" s="46">
        <f ca="1">TODAY()</f>
        <v>46175</v>
      </c>
      <c r="M12" s="36">
        <f>-$E$5</f>
        <v>-1000000</v>
      </c>
      <c r="N12" s="46">
        <f ca="1">TODAY()</f>
        <v>46175</v>
      </c>
      <c r="O12" s="36">
        <f>-$E$5</f>
        <v>-1000000</v>
      </c>
      <c r="P12" s="46">
        <f ca="1">TODAY()</f>
        <v>46175</v>
      </c>
      <c r="Q12" s="36">
        <f>-$E$5</f>
        <v>-1000000</v>
      </c>
      <c r="R12" s="46">
        <f ca="1">TODAY()</f>
        <v>46175</v>
      </c>
      <c r="S12" s="36">
        <f>-$E$5</f>
        <v>-1000000</v>
      </c>
      <c r="T12" s="46">
        <f ca="1">TODAY()</f>
        <v>46175</v>
      </c>
      <c r="U12" s="36">
        <f>-$E$5</f>
        <v>-1000000</v>
      </c>
      <c r="V12" s="46">
        <f ca="1">TODAY()</f>
        <v>46175</v>
      </c>
      <c r="W12" s="36">
        <f>-$E$5</f>
        <v>-1000000</v>
      </c>
      <c r="X12" s="46">
        <f ca="1">TODAY()</f>
        <v>46175</v>
      </c>
      <c r="Y12" s="36">
        <f>-$E$5</f>
        <v>-1000000</v>
      </c>
    </row>
    <row r="13" spans="2:25" x14ac:dyDescent="0.25">
      <c r="B13" s="46">
        <f ca="1">EDATE(B12,1)</f>
        <v>46205</v>
      </c>
      <c r="C13" s="42">
        <f ca="1">(B13-B12)*$E$4*$E$5/100/360+$E$5</f>
        <v>1012500</v>
      </c>
      <c r="D13" s="46">
        <f ca="1">EDATE(D12,1)</f>
        <v>46205</v>
      </c>
      <c r="E13" s="42">
        <f ca="1">(D13-D12)*$E$4*$E$5/100/360</f>
        <v>12500</v>
      </c>
      <c r="F13" s="46">
        <f t="shared" ref="F13:F14" ca="1" si="0">EDATE(F12,1)</f>
        <v>46205</v>
      </c>
      <c r="G13" s="42">
        <f t="shared" ref="G13:G14" ca="1" si="1">(F13-F12)*$E$4*$E$5/100/360</f>
        <v>12500</v>
      </c>
      <c r="H13" s="46">
        <f t="shared" ref="H13:H15" ca="1" si="2">EDATE(H12,1)</f>
        <v>46205</v>
      </c>
      <c r="I13" s="42">
        <f t="shared" ref="I13:I15" ca="1" si="3">(H13-H12)*$E$4*$E$5/100/360</f>
        <v>12500</v>
      </c>
      <c r="J13" s="46">
        <f t="shared" ref="J13:J16" ca="1" si="4">EDATE(J12,1)</f>
        <v>46205</v>
      </c>
      <c r="K13" s="42">
        <f t="shared" ref="K13:K16" ca="1" si="5">(J13-J12)*$E$4*$E$5/100/360</f>
        <v>12500</v>
      </c>
      <c r="L13" s="46">
        <f t="shared" ref="L13:L17" ca="1" si="6">EDATE(L12,1)</f>
        <v>46205</v>
      </c>
      <c r="M13" s="42">
        <f t="shared" ref="M13:M17" ca="1" si="7">(L13-L12)*$E$4*$E$5/100/360</f>
        <v>12500</v>
      </c>
      <c r="N13" s="46">
        <f t="shared" ref="N13:N18" ca="1" si="8">EDATE(N12,1)</f>
        <v>46205</v>
      </c>
      <c r="O13" s="42">
        <f t="shared" ref="O13:O18" ca="1" si="9">(N13-N12)*$E$4*$E$5/100/360</f>
        <v>12500</v>
      </c>
      <c r="P13" s="46">
        <f t="shared" ref="P13:P19" ca="1" si="10">EDATE(P12,1)</f>
        <v>46205</v>
      </c>
      <c r="Q13" s="42">
        <f t="shared" ref="Q13:Q19" ca="1" si="11">(P13-P12)*$E$4*$E$5/100/360</f>
        <v>12500</v>
      </c>
      <c r="R13" s="46">
        <f t="shared" ref="R13:R20" ca="1" si="12">EDATE(R12,1)</f>
        <v>46205</v>
      </c>
      <c r="S13" s="42">
        <f t="shared" ref="S13:S20" ca="1" si="13">(R13-R12)*$E$4*$E$5/100/360</f>
        <v>12500</v>
      </c>
      <c r="T13" s="46">
        <f t="shared" ref="T13:T21" ca="1" si="14">EDATE(T12,1)</f>
        <v>46205</v>
      </c>
      <c r="U13" s="42">
        <f t="shared" ref="U13:U21" ca="1" si="15">(T13-T12)*$E$4*$E$5/100/360</f>
        <v>12500</v>
      </c>
      <c r="V13" s="46">
        <f t="shared" ref="V13:V22" ca="1" si="16">EDATE(V12,1)</f>
        <v>46205</v>
      </c>
      <c r="W13" s="42">
        <f t="shared" ref="W13:W22" ca="1" si="17">(V13-V12)*$E$4*$E$5/100/360</f>
        <v>12500</v>
      </c>
      <c r="X13" s="46">
        <f t="shared" ref="X13:X23" ca="1" si="18">EDATE(X12,1)</f>
        <v>46205</v>
      </c>
      <c r="Y13" s="42">
        <f t="shared" ref="Y13:Y23" ca="1" si="19">(X13-X12)*$E$4*$E$5/100/360</f>
        <v>12500</v>
      </c>
    </row>
    <row r="14" spans="2:25" x14ac:dyDescent="0.25">
      <c r="B14" s="46"/>
      <c r="C14" s="42"/>
      <c r="D14" s="46">
        <f ca="1">EDATE(D13,1)-1</f>
        <v>46235</v>
      </c>
      <c r="E14" s="42">
        <f ca="1">(D14-D13)*$E$4*$E$5/100/360+$E$5</f>
        <v>1012500</v>
      </c>
      <c r="F14" s="46">
        <f t="shared" ca="1" si="0"/>
        <v>46236</v>
      </c>
      <c r="G14" s="42">
        <f t="shared" ca="1" si="1"/>
        <v>12916.666666666666</v>
      </c>
      <c r="H14" s="46">
        <f t="shared" ca="1" si="2"/>
        <v>46236</v>
      </c>
      <c r="I14" s="42">
        <f t="shared" ca="1" si="3"/>
        <v>12916.666666666666</v>
      </c>
      <c r="J14" s="46">
        <f t="shared" ca="1" si="4"/>
        <v>46236</v>
      </c>
      <c r="K14" s="42">
        <f t="shared" ca="1" si="5"/>
        <v>12916.666666666666</v>
      </c>
      <c r="L14" s="46">
        <f t="shared" ca="1" si="6"/>
        <v>46236</v>
      </c>
      <c r="M14" s="42">
        <f t="shared" ca="1" si="7"/>
        <v>12916.666666666666</v>
      </c>
      <c r="N14" s="46">
        <f t="shared" ca="1" si="8"/>
        <v>46236</v>
      </c>
      <c r="O14" s="42">
        <f t="shared" ca="1" si="9"/>
        <v>12916.666666666666</v>
      </c>
      <c r="P14" s="46">
        <f t="shared" ca="1" si="10"/>
        <v>46236</v>
      </c>
      <c r="Q14" s="42">
        <f t="shared" ca="1" si="11"/>
        <v>12916.666666666666</v>
      </c>
      <c r="R14" s="46">
        <f t="shared" ca="1" si="12"/>
        <v>46236</v>
      </c>
      <c r="S14" s="42">
        <f t="shared" ca="1" si="13"/>
        <v>12916.666666666666</v>
      </c>
      <c r="T14" s="46">
        <f t="shared" ca="1" si="14"/>
        <v>46236</v>
      </c>
      <c r="U14" s="42">
        <f t="shared" ca="1" si="15"/>
        <v>12916.666666666666</v>
      </c>
      <c r="V14" s="46">
        <f t="shared" ca="1" si="16"/>
        <v>46236</v>
      </c>
      <c r="W14" s="42">
        <f t="shared" ca="1" si="17"/>
        <v>12916.666666666666</v>
      </c>
      <c r="X14" s="46">
        <f t="shared" ca="1" si="18"/>
        <v>46236</v>
      </c>
      <c r="Y14" s="42">
        <f t="shared" ca="1" si="19"/>
        <v>12916.666666666666</v>
      </c>
    </row>
    <row r="15" spans="2:25" x14ac:dyDescent="0.25">
      <c r="C15" s="45"/>
      <c r="D15" s="46"/>
      <c r="E15" s="36"/>
      <c r="F15" s="46">
        <f ca="1">EDATE(F14,1)-1</f>
        <v>46266</v>
      </c>
      <c r="G15" s="42">
        <f ca="1">(F15-F14)*$E$4*$E$5/100/360+$E$5</f>
        <v>1012500</v>
      </c>
      <c r="H15" s="46">
        <f t="shared" ca="1" si="2"/>
        <v>46267</v>
      </c>
      <c r="I15" s="42">
        <f t="shared" ca="1" si="3"/>
        <v>12916.666666666666</v>
      </c>
      <c r="J15" s="46">
        <f t="shared" ca="1" si="4"/>
        <v>46267</v>
      </c>
      <c r="K15" s="42">
        <f t="shared" ca="1" si="5"/>
        <v>12916.666666666666</v>
      </c>
      <c r="L15" s="46">
        <f t="shared" ca="1" si="6"/>
        <v>46267</v>
      </c>
      <c r="M15" s="42">
        <f t="shared" ca="1" si="7"/>
        <v>12916.666666666666</v>
      </c>
      <c r="N15" s="46">
        <f t="shared" ca="1" si="8"/>
        <v>46267</v>
      </c>
      <c r="O15" s="42">
        <f t="shared" ca="1" si="9"/>
        <v>12916.666666666666</v>
      </c>
      <c r="P15" s="46">
        <f t="shared" ca="1" si="10"/>
        <v>46267</v>
      </c>
      <c r="Q15" s="42">
        <f t="shared" ca="1" si="11"/>
        <v>12916.666666666666</v>
      </c>
      <c r="R15" s="46">
        <f t="shared" ca="1" si="12"/>
        <v>46267</v>
      </c>
      <c r="S15" s="42">
        <f t="shared" ca="1" si="13"/>
        <v>12916.666666666666</v>
      </c>
      <c r="T15" s="46">
        <f t="shared" ca="1" si="14"/>
        <v>46267</v>
      </c>
      <c r="U15" s="42">
        <f t="shared" ca="1" si="15"/>
        <v>12916.666666666666</v>
      </c>
      <c r="V15" s="46">
        <f t="shared" ca="1" si="16"/>
        <v>46267</v>
      </c>
      <c r="W15" s="42">
        <f t="shared" ca="1" si="17"/>
        <v>12916.666666666666</v>
      </c>
      <c r="X15" s="46">
        <f t="shared" ca="1" si="18"/>
        <v>46267</v>
      </c>
      <c r="Y15" s="42">
        <f t="shared" ca="1" si="19"/>
        <v>12916.666666666666</v>
      </c>
    </row>
    <row r="16" spans="2:25" x14ac:dyDescent="0.25">
      <c r="C16" s="45"/>
      <c r="D16" s="46"/>
      <c r="E16" s="36"/>
      <c r="F16" s="46"/>
      <c r="G16" s="36"/>
      <c r="H16" s="46">
        <f ca="1">EDATE(H15,1)-1</f>
        <v>46296</v>
      </c>
      <c r="I16" s="42">
        <f ca="1">(H16-H15)*$E$4*$E$5/100/360+$E$5</f>
        <v>1012083.3333333334</v>
      </c>
      <c r="J16" s="46">
        <f t="shared" ca="1" si="4"/>
        <v>46297</v>
      </c>
      <c r="K16" s="42">
        <f t="shared" ca="1" si="5"/>
        <v>12500</v>
      </c>
      <c r="L16" s="46">
        <f t="shared" ca="1" si="6"/>
        <v>46297</v>
      </c>
      <c r="M16" s="42">
        <f t="shared" ca="1" si="7"/>
        <v>12500</v>
      </c>
      <c r="N16" s="46">
        <f t="shared" ca="1" si="8"/>
        <v>46297</v>
      </c>
      <c r="O16" s="42">
        <f t="shared" ca="1" si="9"/>
        <v>12500</v>
      </c>
      <c r="P16" s="46">
        <f t="shared" ca="1" si="10"/>
        <v>46297</v>
      </c>
      <c r="Q16" s="42">
        <f t="shared" ca="1" si="11"/>
        <v>12500</v>
      </c>
      <c r="R16" s="46">
        <f t="shared" ca="1" si="12"/>
        <v>46297</v>
      </c>
      <c r="S16" s="42">
        <f t="shared" ca="1" si="13"/>
        <v>12500</v>
      </c>
      <c r="T16" s="46">
        <f t="shared" ca="1" si="14"/>
        <v>46297</v>
      </c>
      <c r="U16" s="42">
        <f t="shared" ca="1" si="15"/>
        <v>12500</v>
      </c>
      <c r="V16" s="46">
        <f t="shared" ca="1" si="16"/>
        <v>46297</v>
      </c>
      <c r="W16" s="42">
        <f t="shared" ca="1" si="17"/>
        <v>12500</v>
      </c>
      <c r="X16" s="46">
        <f t="shared" ca="1" si="18"/>
        <v>46297</v>
      </c>
      <c r="Y16" s="42">
        <f t="shared" ca="1" si="19"/>
        <v>12500</v>
      </c>
    </row>
    <row r="17" spans="3:25" x14ac:dyDescent="0.25">
      <c r="C17" s="45"/>
      <c r="D17" s="46"/>
      <c r="E17" s="36"/>
      <c r="F17" s="46"/>
      <c r="G17" s="36"/>
      <c r="H17" s="46"/>
      <c r="I17" s="36"/>
      <c r="J17" s="46">
        <f ca="1">EDATE(J16,1)-1</f>
        <v>46327</v>
      </c>
      <c r="K17" s="42">
        <f ca="1">(J17-J16)*$E$4*$E$5/100/360+$E$5</f>
        <v>1012500</v>
      </c>
      <c r="L17" s="46">
        <f t="shared" ca="1" si="6"/>
        <v>46328</v>
      </c>
      <c r="M17" s="42">
        <f t="shared" ca="1" si="7"/>
        <v>12916.666666666666</v>
      </c>
      <c r="N17" s="46">
        <f t="shared" ca="1" si="8"/>
        <v>46328</v>
      </c>
      <c r="O17" s="42">
        <f t="shared" ca="1" si="9"/>
        <v>12916.666666666666</v>
      </c>
      <c r="P17" s="46">
        <f t="shared" ca="1" si="10"/>
        <v>46328</v>
      </c>
      <c r="Q17" s="42">
        <f t="shared" ca="1" si="11"/>
        <v>12916.666666666666</v>
      </c>
      <c r="R17" s="46">
        <f t="shared" ca="1" si="12"/>
        <v>46328</v>
      </c>
      <c r="S17" s="42">
        <f t="shared" ca="1" si="13"/>
        <v>12916.666666666666</v>
      </c>
      <c r="T17" s="46">
        <f t="shared" ca="1" si="14"/>
        <v>46328</v>
      </c>
      <c r="U17" s="42">
        <f t="shared" ca="1" si="15"/>
        <v>12916.666666666666</v>
      </c>
      <c r="V17" s="46">
        <f t="shared" ca="1" si="16"/>
        <v>46328</v>
      </c>
      <c r="W17" s="42">
        <f t="shared" ca="1" si="17"/>
        <v>12916.666666666666</v>
      </c>
      <c r="X17" s="46">
        <f t="shared" ca="1" si="18"/>
        <v>46328</v>
      </c>
      <c r="Y17" s="42">
        <f t="shared" ca="1" si="19"/>
        <v>12916.666666666666</v>
      </c>
    </row>
    <row r="18" spans="3:25" x14ac:dyDescent="0.25">
      <c r="C18" s="45"/>
      <c r="D18" s="46"/>
      <c r="E18" s="36"/>
      <c r="F18" s="46"/>
      <c r="G18" s="36"/>
      <c r="H18" s="46"/>
      <c r="I18" s="36"/>
      <c r="J18" s="46"/>
      <c r="K18" s="3"/>
      <c r="L18" s="46">
        <f ca="1">EDATE(L17,1)-1</f>
        <v>46357</v>
      </c>
      <c r="M18" s="42">
        <f ca="1">(L18-L17)*$E$4*$E$5/100/360+$E$5</f>
        <v>1012083.3333333334</v>
      </c>
      <c r="N18" s="46">
        <f t="shared" ca="1" si="8"/>
        <v>46358</v>
      </c>
      <c r="O18" s="42">
        <f t="shared" ca="1" si="9"/>
        <v>12500</v>
      </c>
      <c r="P18" s="46">
        <f t="shared" ca="1" si="10"/>
        <v>46358</v>
      </c>
      <c r="Q18" s="42">
        <f t="shared" ca="1" si="11"/>
        <v>12500</v>
      </c>
      <c r="R18" s="46">
        <f t="shared" ca="1" si="12"/>
        <v>46358</v>
      </c>
      <c r="S18" s="42">
        <f t="shared" ca="1" si="13"/>
        <v>12500</v>
      </c>
      <c r="T18" s="46">
        <f t="shared" ca="1" si="14"/>
        <v>46358</v>
      </c>
      <c r="U18" s="42">
        <f t="shared" ca="1" si="15"/>
        <v>12500</v>
      </c>
      <c r="V18" s="46">
        <f t="shared" ca="1" si="16"/>
        <v>46358</v>
      </c>
      <c r="W18" s="42">
        <f t="shared" ca="1" si="17"/>
        <v>12500</v>
      </c>
      <c r="X18" s="46">
        <f t="shared" ca="1" si="18"/>
        <v>46358</v>
      </c>
      <c r="Y18" s="42">
        <f t="shared" ca="1" si="19"/>
        <v>12500</v>
      </c>
    </row>
    <row r="19" spans="3:25" x14ac:dyDescent="0.25">
      <c r="C19" s="45"/>
      <c r="D19" s="46"/>
      <c r="E19" s="47"/>
      <c r="F19" s="46"/>
      <c r="G19" s="36"/>
      <c r="H19" s="46"/>
      <c r="I19" s="36"/>
      <c r="J19" s="46"/>
      <c r="K19" s="3"/>
      <c r="L19" s="46"/>
      <c r="N19" s="46">
        <f ca="1">EDATE(N18,1)-1</f>
        <v>46388</v>
      </c>
      <c r="O19" s="42">
        <f ca="1">(N19-N18)*$E$4*$E$5/100/360+$E$5</f>
        <v>1012500</v>
      </c>
      <c r="P19" s="46">
        <f t="shared" ca="1" si="10"/>
        <v>46389</v>
      </c>
      <c r="Q19" s="42">
        <f t="shared" ca="1" si="11"/>
        <v>12916.666666666666</v>
      </c>
      <c r="R19" s="46">
        <f t="shared" ca="1" si="12"/>
        <v>46389</v>
      </c>
      <c r="S19" s="42">
        <f t="shared" ca="1" si="13"/>
        <v>12916.666666666666</v>
      </c>
      <c r="T19" s="46">
        <f t="shared" ca="1" si="14"/>
        <v>46389</v>
      </c>
      <c r="U19" s="42">
        <f t="shared" ca="1" si="15"/>
        <v>12916.666666666666</v>
      </c>
      <c r="V19" s="46">
        <f t="shared" ca="1" si="16"/>
        <v>46389</v>
      </c>
      <c r="W19" s="42">
        <f t="shared" ca="1" si="17"/>
        <v>12916.666666666666</v>
      </c>
      <c r="X19" s="46">
        <f t="shared" ca="1" si="18"/>
        <v>46389</v>
      </c>
      <c r="Y19" s="42">
        <f t="shared" ca="1" si="19"/>
        <v>12916.666666666666</v>
      </c>
    </row>
    <row r="20" spans="3:25" x14ac:dyDescent="0.25">
      <c r="C20" s="45"/>
      <c r="D20" s="46"/>
      <c r="E20" s="46"/>
      <c r="F20" s="46"/>
      <c r="G20" s="36"/>
      <c r="H20" s="46"/>
      <c r="I20" s="36"/>
      <c r="J20" s="46"/>
      <c r="K20" s="3"/>
      <c r="L20" s="46"/>
      <c r="N20" s="46"/>
      <c r="P20" s="46">
        <f ca="1">EDATE(P19,1)-1</f>
        <v>46419</v>
      </c>
      <c r="Q20" s="42">
        <f ca="1">(P20-P19)*$E$4*$E$5/100/360+$E$5</f>
        <v>1012500</v>
      </c>
      <c r="R20" s="46">
        <f t="shared" ca="1" si="12"/>
        <v>46420</v>
      </c>
      <c r="S20" s="42">
        <f t="shared" ca="1" si="13"/>
        <v>12916.666666666666</v>
      </c>
      <c r="T20" s="46">
        <f t="shared" ca="1" si="14"/>
        <v>46420</v>
      </c>
      <c r="U20" s="42">
        <f t="shared" ca="1" si="15"/>
        <v>12916.666666666666</v>
      </c>
      <c r="V20" s="46">
        <f t="shared" ca="1" si="16"/>
        <v>46420</v>
      </c>
      <c r="W20" s="42">
        <f t="shared" ca="1" si="17"/>
        <v>12916.666666666666</v>
      </c>
      <c r="X20" s="46">
        <f t="shared" ca="1" si="18"/>
        <v>46420</v>
      </c>
      <c r="Y20" s="42">
        <f t="shared" ca="1" si="19"/>
        <v>12916.666666666666</v>
      </c>
    </row>
    <row r="21" spans="3:25" x14ac:dyDescent="0.25">
      <c r="C21" s="45"/>
      <c r="D21" s="46"/>
      <c r="E21" s="46"/>
      <c r="F21" s="46"/>
      <c r="G21" s="36"/>
      <c r="H21" s="46"/>
      <c r="I21" s="36"/>
      <c r="J21" s="46"/>
      <c r="K21" s="3"/>
      <c r="L21" s="46"/>
      <c r="N21" s="46"/>
      <c r="P21" s="46"/>
      <c r="R21" s="46">
        <f ca="1">EDATE(R20,1)-1</f>
        <v>46447</v>
      </c>
      <c r="S21" s="42">
        <f ca="1">(R21-R20)*$E$4*$E$5/100/360+$E$5</f>
        <v>1011250</v>
      </c>
      <c r="T21" s="46">
        <f t="shared" ca="1" si="14"/>
        <v>46448</v>
      </c>
      <c r="U21" s="42">
        <f t="shared" ca="1" si="15"/>
        <v>11666.666666666666</v>
      </c>
      <c r="V21" s="46">
        <f t="shared" ca="1" si="16"/>
        <v>46448</v>
      </c>
      <c r="W21" s="42">
        <f t="shared" ca="1" si="17"/>
        <v>11666.666666666666</v>
      </c>
      <c r="X21" s="46">
        <f t="shared" ca="1" si="18"/>
        <v>46448</v>
      </c>
      <c r="Y21" s="42">
        <f t="shared" ca="1" si="19"/>
        <v>11666.666666666666</v>
      </c>
    </row>
    <row r="22" spans="3:25" x14ac:dyDescent="0.25">
      <c r="C22" s="45"/>
      <c r="D22" s="46"/>
      <c r="E22" s="46"/>
      <c r="F22" s="46"/>
      <c r="G22" s="36"/>
      <c r="H22" s="46"/>
      <c r="I22" s="36"/>
      <c r="J22" s="46"/>
      <c r="K22" s="3"/>
      <c r="L22" s="46"/>
      <c r="N22" s="46"/>
      <c r="P22" s="46"/>
      <c r="R22" s="46"/>
      <c r="T22" s="46">
        <f ca="1">EDATE(T21,1)-1</f>
        <v>46478</v>
      </c>
      <c r="U22" s="42">
        <f ca="1">(T22-T21)*$E$4*$E$5/100/360+$E$5</f>
        <v>1012500</v>
      </c>
      <c r="V22" s="46">
        <f t="shared" ca="1" si="16"/>
        <v>46479</v>
      </c>
      <c r="W22" s="42">
        <f t="shared" ca="1" si="17"/>
        <v>12916.666666666666</v>
      </c>
      <c r="X22" s="46">
        <f t="shared" ca="1" si="18"/>
        <v>46479</v>
      </c>
      <c r="Y22" s="42">
        <f t="shared" ca="1" si="19"/>
        <v>12916.666666666666</v>
      </c>
    </row>
    <row r="23" spans="3:25" x14ac:dyDescent="0.25">
      <c r="C23" s="45"/>
      <c r="D23" s="46"/>
      <c r="E23" s="46"/>
      <c r="F23" s="46"/>
      <c r="G23" s="36"/>
      <c r="H23" s="46"/>
      <c r="I23" s="36"/>
      <c r="J23" s="46"/>
      <c r="K23" s="3"/>
      <c r="L23" s="46"/>
      <c r="N23" s="46"/>
      <c r="P23" s="46"/>
      <c r="R23" s="46"/>
      <c r="T23" s="46"/>
      <c r="V23" s="46">
        <f ca="1">EDATE(V22,1)-1</f>
        <v>46508</v>
      </c>
      <c r="W23" s="42">
        <f ca="1">(V23-V22)*$E$4*$E$5/100/360+$E$5</f>
        <v>1012083.3333333334</v>
      </c>
      <c r="X23" s="46">
        <f t="shared" ca="1" si="18"/>
        <v>46509</v>
      </c>
      <c r="Y23" s="42">
        <f t="shared" ca="1" si="19"/>
        <v>12500</v>
      </c>
    </row>
    <row r="24" spans="3:25" x14ac:dyDescent="0.25">
      <c r="C24" s="45"/>
      <c r="D24" s="46"/>
      <c r="E24" s="46"/>
      <c r="F24" s="46"/>
      <c r="G24" s="36"/>
      <c r="H24" s="46"/>
      <c r="I24" s="36"/>
      <c r="J24" s="46"/>
      <c r="K24" s="3"/>
      <c r="L24" s="46"/>
      <c r="N24" s="46"/>
      <c r="P24" s="46"/>
      <c r="R24" s="46"/>
      <c r="T24" s="46"/>
      <c r="V24" s="46"/>
      <c r="X24" s="46">
        <f ca="1">EDATE(X23,1)-1</f>
        <v>46539</v>
      </c>
      <c r="Y24" s="42">
        <f ca="1">(X24-X23)*$E$4*$E$5/100/360+$E$5</f>
        <v>1012500</v>
      </c>
    </row>
    <row r="25" spans="3:25" x14ac:dyDescent="0.25">
      <c r="C25" s="45"/>
      <c r="D25" s="46"/>
      <c r="E25" s="46"/>
      <c r="F25" s="47"/>
      <c r="G25" s="36"/>
      <c r="H25" s="36"/>
      <c r="I25" s="36"/>
      <c r="J25" s="36"/>
      <c r="K25" s="3"/>
    </row>
    <row r="26" spans="3:25" x14ac:dyDescent="0.25">
      <c r="C26" s="45"/>
      <c r="D26" s="46"/>
      <c r="E26" s="46"/>
      <c r="F26" s="3"/>
      <c r="G26" s="36"/>
      <c r="H26" s="36"/>
      <c r="I26" s="36"/>
      <c r="J26" s="36"/>
      <c r="K26" s="3"/>
    </row>
    <row r="27" spans="3:25" x14ac:dyDescent="0.25">
      <c r="C27" s="45"/>
      <c r="D27" s="46"/>
      <c r="E27" s="46"/>
      <c r="F27" s="3"/>
      <c r="G27" s="36"/>
      <c r="H27" s="36"/>
      <c r="I27" s="36"/>
      <c r="J27" s="36"/>
      <c r="K27" s="3"/>
    </row>
    <row r="28" spans="3:25" x14ac:dyDescent="0.25">
      <c r="C28" s="45"/>
      <c r="D28" s="46"/>
      <c r="E28" s="46"/>
      <c r="F28" s="3"/>
      <c r="G28" s="36"/>
      <c r="H28" s="36"/>
      <c r="I28" s="36"/>
      <c r="J28" s="36"/>
      <c r="K28" s="3"/>
    </row>
    <row r="29" spans="3:25" x14ac:dyDescent="0.25">
      <c r="C29" s="45"/>
      <c r="D29" s="46"/>
      <c r="E29" s="46"/>
      <c r="F29" s="3"/>
      <c r="G29" s="36"/>
      <c r="H29" s="36"/>
      <c r="I29" s="36"/>
      <c r="J29" s="36"/>
      <c r="K29" s="3"/>
    </row>
    <row r="30" spans="3:25" ht="15.75" customHeight="1" x14ac:dyDescent="0.25">
      <c r="C30" s="45"/>
      <c r="D30" s="46"/>
      <c r="E30" s="46"/>
      <c r="F30" s="3"/>
      <c r="G30" s="36"/>
      <c r="H30" s="36"/>
      <c r="I30" s="36"/>
      <c r="J30" s="36"/>
      <c r="K30" s="3"/>
    </row>
    <row r="31" spans="3:25" ht="15.75" customHeight="1" x14ac:dyDescent="0.25">
      <c r="C31" s="45"/>
      <c r="D31" s="46"/>
      <c r="E31" s="46"/>
      <c r="F31" s="3"/>
      <c r="G31" s="36"/>
      <c r="H31" s="36"/>
      <c r="I31" s="36"/>
      <c r="J31" s="36"/>
      <c r="K31" s="3"/>
    </row>
    <row r="32" spans="3:25" ht="15.75" customHeight="1" x14ac:dyDescent="0.25">
      <c r="C32" s="45"/>
      <c r="D32" s="46"/>
      <c r="E32" s="46"/>
      <c r="F32" s="3"/>
      <c r="G32" s="36"/>
      <c r="H32" s="36"/>
      <c r="I32" s="36"/>
      <c r="J32" s="36"/>
      <c r="K32" s="3"/>
    </row>
    <row r="33" spans="3:11" ht="15.75" customHeight="1" x14ac:dyDescent="0.25">
      <c r="C33" s="45"/>
      <c r="D33" s="46"/>
      <c r="E33" s="46"/>
      <c r="F33" s="3"/>
      <c r="G33" s="36"/>
      <c r="H33" s="36"/>
      <c r="I33" s="36"/>
      <c r="J33" s="36"/>
      <c r="K33" s="3"/>
    </row>
    <row r="34" spans="3:11" ht="15.75" customHeight="1" x14ac:dyDescent="0.25">
      <c r="C34" s="45"/>
      <c r="D34" s="46"/>
      <c r="E34" s="46"/>
      <c r="F34" s="3"/>
      <c r="G34" s="36"/>
      <c r="H34" s="36"/>
      <c r="I34" s="36"/>
      <c r="J34" s="36"/>
      <c r="K34" s="3"/>
    </row>
    <row r="35" spans="3:11" ht="15.75" customHeight="1" x14ac:dyDescent="0.25">
      <c r="C35" s="45"/>
      <c r="D35" s="46"/>
      <c r="E35" s="46"/>
      <c r="F35" s="3"/>
      <c r="G35" s="36"/>
      <c r="H35" s="36"/>
      <c r="I35" s="36"/>
      <c r="J35" s="36"/>
      <c r="K35" s="3"/>
    </row>
    <row r="36" spans="3:11" ht="15.75" customHeight="1" x14ac:dyDescent="0.25">
      <c r="C36" s="45"/>
      <c r="D36" s="46"/>
      <c r="E36" s="46"/>
      <c r="F36" s="3"/>
      <c r="G36" s="36"/>
      <c r="H36" s="36"/>
      <c r="I36" s="36"/>
      <c r="J36" s="36"/>
      <c r="K36" s="3"/>
    </row>
    <row r="37" spans="3:11" ht="15.75" customHeight="1" x14ac:dyDescent="0.25">
      <c r="C37" s="45"/>
      <c r="D37" s="46"/>
      <c r="E37" s="46"/>
      <c r="F37" s="3"/>
      <c r="G37" s="47"/>
      <c r="H37" s="36"/>
      <c r="I37" s="36"/>
      <c r="J37" s="36"/>
      <c r="K37" s="3"/>
    </row>
    <row r="38" spans="3:11" ht="15.75" customHeight="1" x14ac:dyDescent="0.25">
      <c r="C38" s="45"/>
      <c r="D38" s="46"/>
      <c r="E38" s="46"/>
      <c r="F38" s="3"/>
      <c r="G38" s="3"/>
      <c r="H38" s="36"/>
      <c r="I38" s="36"/>
      <c r="J38" s="36"/>
      <c r="K38" s="3"/>
    </row>
    <row r="39" spans="3:11" ht="15.75" customHeight="1" x14ac:dyDescent="0.25">
      <c r="C39" s="45"/>
      <c r="D39" s="46"/>
      <c r="E39" s="46"/>
      <c r="F39" s="3"/>
      <c r="G39" s="3"/>
      <c r="H39" s="36"/>
      <c r="I39" s="36"/>
      <c r="J39" s="36"/>
      <c r="K39" s="3"/>
    </row>
    <row r="40" spans="3:11" ht="15.75" customHeight="1" x14ac:dyDescent="0.25">
      <c r="C40" s="45"/>
      <c r="D40" s="46"/>
      <c r="E40" s="46"/>
      <c r="F40" s="3"/>
      <c r="G40" s="3"/>
      <c r="H40" s="36"/>
      <c r="I40" s="36"/>
      <c r="J40" s="36"/>
      <c r="K40" s="3"/>
    </row>
    <row r="41" spans="3:11" ht="15.75" customHeight="1" x14ac:dyDescent="0.25">
      <c r="C41" s="45"/>
      <c r="D41" s="46"/>
      <c r="E41" s="46"/>
      <c r="F41" s="3"/>
      <c r="G41" s="3"/>
      <c r="H41" s="36"/>
      <c r="I41" s="36"/>
      <c r="J41" s="36"/>
      <c r="K41" s="3"/>
    </row>
    <row r="42" spans="3:11" ht="15.75" customHeight="1" x14ac:dyDescent="0.25">
      <c r="C42" s="45"/>
      <c r="D42" s="46"/>
      <c r="E42" s="46"/>
      <c r="F42" s="3"/>
      <c r="G42" s="3"/>
      <c r="H42" s="36"/>
      <c r="I42" s="36"/>
      <c r="J42" s="36"/>
      <c r="K42" s="3"/>
    </row>
    <row r="43" spans="3:11" ht="15.75" customHeight="1" x14ac:dyDescent="0.25">
      <c r="C43" s="45"/>
      <c r="D43" s="46"/>
      <c r="E43" s="46"/>
      <c r="F43" s="3"/>
      <c r="G43" s="3"/>
      <c r="H43" s="36"/>
      <c r="I43" s="36"/>
      <c r="J43" s="36"/>
      <c r="K43" s="3"/>
    </row>
    <row r="44" spans="3:11" ht="15.75" customHeight="1" x14ac:dyDescent="0.25">
      <c r="C44" s="45"/>
      <c r="D44" s="46"/>
      <c r="E44" s="46"/>
      <c r="F44" s="3"/>
      <c r="G44" s="3"/>
      <c r="H44" s="36"/>
      <c r="I44" s="36"/>
      <c r="J44" s="36"/>
      <c r="K44" s="3"/>
    </row>
    <row r="45" spans="3:11" ht="15.75" customHeight="1" x14ac:dyDescent="0.25">
      <c r="C45" s="45"/>
      <c r="D45" s="46"/>
      <c r="E45" s="46"/>
      <c r="F45" s="3"/>
      <c r="G45" s="3"/>
      <c r="H45" s="36"/>
      <c r="I45" s="36"/>
      <c r="J45" s="36"/>
      <c r="K45" s="3"/>
    </row>
    <row r="46" spans="3:11" ht="15.75" customHeight="1" x14ac:dyDescent="0.25">
      <c r="C46" s="45"/>
      <c r="D46" s="46"/>
      <c r="E46" s="46"/>
      <c r="F46" s="3"/>
      <c r="G46" s="3"/>
      <c r="H46" s="36"/>
      <c r="I46" s="36"/>
      <c r="J46" s="36"/>
      <c r="K46" s="3"/>
    </row>
    <row r="47" spans="3:11" ht="15.75" customHeight="1" x14ac:dyDescent="0.25">
      <c r="C47" s="45"/>
      <c r="D47" s="46"/>
      <c r="E47" s="46"/>
      <c r="F47" s="3"/>
      <c r="G47" s="3"/>
      <c r="H47" s="36"/>
      <c r="I47" s="36"/>
      <c r="J47" s="36"/>
      <c r="K47" s="3"/>
    </row>
    <row r="48" spans="3:11" ht="15.75" customHeight="1" x14ac:dyDescent="0.25">
      <c r="C48" s="45"/>
      <c r="D48" s="46"/>
      <c r="E48" s="46"/>
      <c r="F48" s="3"/>
      <c r="G48" s="3"/>
      <c r="H48" s="36"/>
      <c r="I48" s="36"/>
      <c r="J48" s="36"/>
      <c r="K48" s="3"/>
    </row>
    <row r="49" spans="3:11" ht="15.75" customHeight="1" x14ac:dyDescent="0.25">
      <c r="C49" s="45"/>
      <c r="D49" s="46"/>
      <c r="E49" s="46"/>
      <c r="F49" s="3"/>
      <c r="G49" s="3"/>
      <c r="H49" s="47"/>
      <c r="I49" s="36"/>
      <c r="J49" s="36"/>
      <c r="K49" s="3"/>
    </row>
    <row r="50" spans="3:11" ht="15.75" customHeight="1" x14ac:dyDescent="0.25">
      <c r="C50" s="45"/>
      <c r="D50" s="46"/>
      <c r="E50" s="46"/>
      <c r="F50" s="3"/>
      <c r="G50" s="3"/>
      <c r="H50" s="3"/>
      <c r="I50" s="36"/>
      <c r="J50" s="36"/>
      <c r="K50" s="3"/>
    </row>
    <row r="51" spans="3:11" ht="15.75" customHeight="1" x14ac:dyDescent="0.25">
      <c r="C51" s="45"/>
      <c r="D51" s="46"/>
      <c r="E51" s="46"/>
      <c r="F51" s="3"/>
      <c r="G51" s="3"/>
      <c r="H51" s="3"/>
      <c r="I51" s="36"/>
      <c r="J51" s="36"/>
      <c r="K51" s="3"/>
    </row>
    <row r="52" spans="3:11" ht="15.75" customHeight="1" x14ac:dyDescent="0.25">
      <c r="C52" s="45"/>
      <c r="D52" s="46"/>
      <c r="E52" s="46"/>
      <c r="F52" s="3"/>
      <c r="G52" s="3"/>
      <c r="H52" s="3"/>
      <c r="I52" s="36"/>
      <c r="J52" s="36"/>
      <c r="K52" s="3"/>
    </row>
    <row r="53" spans="3:11" ht="15.75" customHeight="1" x14ac:dyDescent="0.25">
      <c r="C53" s="45"/>
      <c r="D53" s="46"/>
      <c r="E53" s="46"/>
      <c r="F53" s="3"/>
      <c r="G53" s="3"/>
      <c r="H53" s="3"/>
      <c r="I53" s="36"/>
      <c r="J53" s="36"/>
      <c r="K53" s="3"/>
    </row>
    <row r="54" spans="3:11" ht="15.75" customHeight="1" x14ac:dyDescent="0.25">
      <c r="C54" s="45"/>
      <c r="D54" s="46"/>
      <c r="E54" s="46"/>
      <c r="F54" s="3"/>
      <c r="G54" s="3"/>
      <c r="H54" s="3"/>
      <c r="I54" s="36"/>
      <c r="J54" s="36"/>
      <c r="K54" s="3"/>
    </row>
    <row r="55" spans="3:11" ht="15.75" customHeight="1" x14ac:dyDescent="0.25">
      <c r="C55" s="45"/>
      <c r="D55" s="46"/>
      <c r="E55" s="46"/>
      <c r="F55" s="3"/>
      <c r="G55" s="3"/>
      <c r="H55" s="3"/>
      <c r="I55" s="36"/>
      <c r="J55" s="36"/>
      <c r="K55" s="3"/>
    </row>
    <row r="56" spans="3:11" ht="15.75" customHeight="1" x14ac:dyDescent="0.25">
      <c r="C56" s="45"/>
      <c r="D56" s="46"/>
      <c r="E56" s="46"/>
      <c r="F56" s="3"/>
      <c r="G56" s="3"/>
      <c r="H56" s="3"/>
      <c r="I56" s="36"/>
      <c r="J56" s="36"/>
      <c r="K56" s="3"/>
    </row>
    <row r="57" spans="3:11" ht="15.75" customHeight="1" x14ac:dyDescent="0.25">
      <c r="C57" s="45"/>
      <c r="D57" s="46"/>
      <c r="E57" s="46"/>
      <c r="F57" s="3"/>
      <c r="G57" s="3"/>
      <c r="H57" s="3"/>
      <c r="I57" s="36"/>
      <c r="J57" s="36"/>
      <c r="K57" s="3"/>
    </row>
    <row r="58" spans="3:11" ht="15.75" customHeight="1" x14ac:dyDescent="0.25">
      <c r="C58" s="45"/>
      <c r="D58" s="46"/>
      <c r="E58" s="46"/>
      <c r="F58" s="3"/>
      <c r="G58" s="3"/>
      <c r="H58" s="3"/>
      <c r="I58" s="36"/>
      <c r="J58" s="36"/>
      <c r="K58" s="3"/>
    </row>
    <row r="59" spans="3:11" ht="15.75" customHeight="1" x14ac:dyDescent="0.25">
      <c r="C59" s="45"/>
      <c r="D59" s="46"/>
      <c r="E59" s="46"/>
      <c r="F59" s="3"/>
      <c r="G59" s="3"/>
      <c r="H59" s="3"/>
      <c r="I59" s="36"/>
      <c r="J59" s="36"/>
      <c r="K59" s="3"/>
    </row>
    <row r="60" spans="3:11" ht="15.75" customHeight="1" x14ac:dyDescent="0.25">
      <c r="C60" s="45"/>
      <c r="D60" s="46"/>
      <c r="E60" s="46"/>
      <c r="F60" s="3"/>
      <c r="G60" s="3"/>
      <c r="H60" s="3"/>
      <c r="I60" s="36"/>
      <c r="J60" s="36"/>
      <c r="K60" s="3"/>
    </row>
    <row r="61" spans="3:11" ht="15.75" customHeight="1" x14ac:dyDescent="0.25">
      <c r="C61" s="45"/>
      <c r="D61" s="46"/>
      <c r="E61" s="46"/>
      <c r="F61" s="3"/>
      <c r="G61" s="3"/>
      <c r="H61" s="3"/>
      <c r="I61" s="47"/>
      <c r="J61" s="36"/>
      <c r="K61" s="3"/>
    </row>
    <row r="62" spans="3:11" ht="15.75" customHeight="1" x14ac:dyDescent="0.25">
      <c r="C62" s="45"/>
      <c r="D62" s="46"/>
      <c r="E62" s="46"/>
      <c r="F62" s="3"/>
      <c r="G62" s="3"/>
      <c r="H62" s="3"/>
      <c r="I62" s="3"/>
      <c r="J62" s="36"/>
      <c r="K62" s="3"/>
    </row>
    <row r="63" spans="3:11" ht="15.75" customHeight="1" x14ac:dyDescent="0.25">
      <c r="C63" s="45"/>
      <c r="D63" s="46"/>
      <c r="E63" s="46"/>
      <c r="F63" s="3"/>
      <c r="G63" s="3"/>
      <c r="H63" s="3"/>
      <c r="I63" s="3"/>
      <c r="J63" s="36"/>
      <c r="K63" s="3"/>
    </row>
    <row r="64" spans="3:11" ht="15.75" customHeight="1" x14ac:dyDescent="0.25">
      <c r="C64" s="45"/>
      <c r="D64" s="46"/>
      <c r="E64" s="46"/>
      <c r="F64" s="3"/>
      <c r="G64" s="3"/>
      <c r="H64" s="3"/>
      <c r="I64" s="3"/>
      <c r="J64" s="36"/>
      <c r="K64" s="3"/>
    </row>
    <row r="65" spans="3:11" ht="15.75" customHeight="1" x14ac:dyDescent="0.25">
      <c r="C65" s="45"/>
      <c r="D65" s="46"/>
      <c r="E65" s="46"/>
      <c r="F65" s="3"/>
      <c r="G65" s="3"/>
      <c r="H65" s="3"/>
      <c r="I65" s="3"/>
      <c r="J65" s="36"/>
      <c r="K65" s="3"/>
    </row>
    <row r="66" spans="3:11" ht="15.75" customHeight="1" x14ac:dyDescent="0.25">
      <c r="C66" s="45"/>
      <c r="D66" s="46"/>
      <c r="E66" s="46"/>
      <c r="F66" s="3"/>
      <c r="G66" s="3"/>
      <c r="H66" s="3"/>
      <c r="I66" s="3"/>
      <c r="J66" s="36"/>
      <c r="K66" s="3"/>
    </row>
    <row r="67" spans="3:11" ht="15.75" customHeight="1" x14ac:dyDescent="0.25">
      <c r="C67" s="45"/>
      <c r="D67" s="46"/>
      <c r="E67" s="46"/>
      <c r="F67" s="3"/>
      <c r="G67" s="3"/>
      <c r="H67" s="3"/>
      <c r="I67" s="3"/>
      <c r="J67" s="36"/>
      <c r="K67" s="3"/>
    </row>
    <row r="68" spans="3:11" ht="15.75" customHeight="1" x14ac:dyDescent="0.25">
      <c r="C68" s="45"/>
      <c r="D68" s="46"/>
      <c r="E68" s="46"/>
      <c r="F68" s="3"/>
      <c r="G68" s="3"/>
      <c r="H68" s="3"/>
      <c r="I68" s="3"/>
      <c r="J68" s="36"/>
      <c r="K68" s="3"/>
    </row>
    <row r="69" spans="3:11" ht="15.75" customHeight="1" x14ac:dyDescent="0.25">
      <c r="C69" s="45"/>
      <c r="D69" s="46"/>
      <c r="E69" s="46"/>
      <c r="F69" s="3"/>
      <c r="G69" s="3"/>
      <c r="H69" s="3"/>
      <c r="I69" s="3"/>
      <c r="J69" s="36"/>
      <c r="K69" s="3"/>
    </row>
    <row r="70" spans="3:11" ht="15.75" customHeight="1" x14ac:dyDescent="0.25">
      <c r="C70" s="45"/>
      <c r="D70" s="46"/>
      <c r="E70" s="46"/>
      <c r="F70" s="3"/>
      <c r="G70" s="3"/>
      <c r="H70" s="3"/>
      <c r="I70" s="3"/>
      <c r="J70" s="36"/>
      <c r="K70" s="3"/>
    </row>
    <row r="71" spans="3:11" ht="15.75" customHeight="1" x14ac:dyDescent="0.25">
      <c r="C71" s="45"/>
      <c r="D71" s="46"/>
      <c r="E71" s="46"/>
      <c r="F71" s="3"/>
      <c r="G71" s="3"/>
      <c r="H71" s="3"/>
      <c r="I71" s="3"/>
      <c r="J71" s="36"/>
      <c r="K71" s="3"/>
    </row>
    <row r="72" spans="3:11" ht="15.75" customHeight="1" x14ac:dyDescent="0.25">
      <c r="C72" s="45"/>
      <c r="D72" s="46"/>
      <c r="E72" s="46"/>
      <c r="F72" s="3"/>
      <c r="G72" s="3"/>
      <c r="H72" s="3"/>
      <c r="I72" s="3"/>
      <c r="J72" s="36"/>
      <c r="K72" s="3"/>
    </row>
    <row r="73" spans="3:11" ht="15.75" customHeight="1" x14ac:dyDescent="0.25">
      <c r="F73" s="3"/>
      <c r="G73" s="3"/>
      <c r="H73" s="3"/>
      <c r="I73" s="3"/>
      <c r="J73" s="47"/>
      <c r="K73" s="3"/>
    </row>
    <row r="74" spans="3:11" ht="15.75" customHeight="1" x14ac:dyDescent="0.25">
      <c r="F74" s="3"/>
      <c r="G74" s="3"/>
      <c r="H74" s="3"/>
      <c r="I74" s="3"/>
      <c r="J74" s="3"/>
      <c r="K74" s="3"/>
    </row>
    <row r="75" spans="3:11" ht="15.75" customHeight="1" x14ac:dyDescent="0.25"/>
    <row r="76" spans="3:11" ht="15.75" customHeight="1" x14ac:dyDescent="0.25"/>
    <row r="77" spans="3:11" ht="15.75" customHeight="1" x14ac:dyDescent="0.25"/>
    <row r="78" spans="3:11" ht="15.75" customHeight="1" x14ac:dyDescent="0.25"/>
    <row r="79" spans="3:11" ht="15.75" customHeight="1" x14ac:dyDescent="0.25"/>
    <row r="80" spans="3:11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dataValidations count="1">
    <dataValidation type="decimal" allowBlank="1" showErrorMessage="1" sqref="E5">
      <formula1>0.95*D2</formula1>
      <formula2>F6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ІменованийДіапазон1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AB060886ZSS</cp:lastModifiedBy>
  <dcterms:created xsi:type="dcterms:W3CDTF">2024-01-10T07:52:40Z</dcterms:created>
  <dcterms:modified xsi:type="dcterms:W3CDTF">2026-06-02T13:11:43Z</dcterms:modified>
</cp:coreProperties>
</file>